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3B30410F-F142-6C75-8FE4-BCCB68B043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OnlineExcelCursus\"/>
    </mc:Choice>
  </mc:AlternateContent>
  <bookViews>
    <workbookView xWindow="0" yWindow="0" windowWidth="25200" windowHeight="11850"/>
  </bookViews>
  <sheets>
    <sheet name="E jeugd voorronde" sheetId="1" r:id="rId1"/>
    <sheet name="E jeugd finaleronde" sheetId="3" r:id="rId2"/>
    <sheet name="E-GROEP-1" sheetId="10" r:id="rId3"/>
    <sheet name="E-GROEP-2" sheetId="5" r:id="rId4"/>
    <sheet name="E-GROEP-3" sheetId="6" r:id="rId5"/>
    <sheet name="E-GROEP-4" sheetId="8" r:id="rId6"/>
  </sheets>
  <calcPr calcId="162913"/>
</workbook>
</file>

<file path=xl/calcChain.xml><?xml version="1.0" encoding="utf-8"?>
<calcChain xmlns="http://schemas.openxmlformats.org/spreadsheetml/2006/main">
  <c r="H19" i="8" l="1"/>
  <c r="G19" i="8"/>
  <c r="F19" i="8"/>
  <c r="D19" i="8"/>
  <c r="B19" i="8"/>
  <c r="A19" i="8"/>
  <c r="H18" i="8"/>
  <c r="G18" i="8"/>
  <c r="F18" i="8"/>
  <c r="E18" i="8"/>
  <c r="D18" i="8"/>
  <c r="B18" i="8"/>
  <c r="A18" i="8"/>
  <c r="H17" i="8"/>
  <c r="G17" i="8"/>
  <c r="F17" i="8"/>
  <c r="D17" i="8"/>
  <c r="B17" i="8"/>
  <c r="A17" i="8"/>
  <c r="H16" i="8"/>
  <c r="G16" i="8"/>
  <c r="F16" i="8"/>
  <c r="D16" i="8"/>
  <c r="B16" i="8"/>
  <c r="A16" i="8"/>
  <c r="H15" i="8"/>
  <c r="G15" i="8"/>
  <c r="F15" i="8"/>
  <c r="D15" i="8"/>
  <c r="B15" i="8"/>
  <c r="A15" i="8"/>
  <c r="H19" i="6"/>
  <c r="G19" i="6"/>
  <c r="F19" i="6"/>
  <c r="E19" i="6"/>
  <c r="D19" i="6"/>
  <c r="B19" i="6"/>
  <c r="A19" i="6"/>
  <c r="H18" i="6"/>
  <c r="G18" i="6"/>
  <c r="F18" i="6"/>
  <c r="D18" i="6"/>
  <c r="B18" i="6"/>
  <c r="A18" i="6"/>
  <c r="J17" i="6"/>
  <c r="H17" i="6"/>
  <c r="G17" i="6"/>
  <c r="F17" i="6"/>
  <c r="D17" i="6"/>
  <c r="B17" i="6"/>
  <c r="A17" i="6"/>
  <c r="H16" i="6"/>
  <c r="G16" i="6"/>
  <c r="F16" i="6"/>
  <c r="D16" i="6"/>
  <c r="C16" i="6"/>
  <c r="B16" i="6"/>
  <c r="A16" i="6"/>
  <c r="H15" i="6"/>
  <c r="G15" i="6"/>
  <c r="F15" i="6"/>
  <c r="E15" i="6"/>
  <c r="D15" i="6"/>
  <c r="B15" i="6"/>
  <c r="A15" i="6"/>
  <c r="J19" i="10"/>
  <c r="I19" i="10"/>
  <c r="H19" i="10"/>
  <c r="G19" i="10"/>
  <c r="E19" i="10"/>
  <c r="D19" i="10"/>
  <c r="B19" i="10"/>
  <c r="A19" i="10"/>
  <c r="J18" i="10"/>
  <c r="I18" i="10"/>
  <c r="H18" i="10"/>
  <c r="G18" i="10"/>
  <c r="E18" i="10"/>
  <c r="D18" i="10"/>
  <c r="B18" i="10"/>
  <c r="A18" i="10"/>
  <c r="J17" i="10"/>
  <c r="I17" i="10"/>
  <c r="H17" i="10"/>
  <c r="G17" i="10"/>
  <c r="E17" i="10"/>
  <c r="D17" i="10"/>
  <c r="B17" i="10"/>
  <c r="A17" i="10"/>
  <c r="J16" i="10"/>
  <c r="I16" i="10"/>
  <c r="H16" i="10"/>
  <c r="G16" i="10"/>
  <c r="E16" i="10"/>
  <c r="D16" i="10"/>
  <c r="B16" i="10"/>
  <c r="A16" i="10"/>
  <c r="J15" i="10"/>
  <c r="I15" i="10"/>
  <c r="H15" i="10"/>
  <c r="G15" i="10"/>
  <c r="E15" i="10"/>
  <c r="D15" i="10"/>
  <c r="B15" i="10"/>
  <c r="A15" i="10"/>
  <c r="H19" i="5"/>
  <c r="G19" i="5"/>
  <c r="F19" i="5"/>
  <c r="D19" i="5"/>
  <c r="C19" i="5"/>
  <c r="B19" i="5"/>
  <c r="A19" i="5"/>
  <c r="H18" i="5"/>
  <c r="G18" i="5"/>
  <c r="F18" i="5"/>
  <c r="E18" i="5"/>
  <c r="D18" i="5"/>
  <c r="B18" i="5"/>
  <c r="A18" i="5"/>
  <c r="H17" i="5"/>
  <c r="G17" i="5"/>
  <c r="F17" i="5"/>
  <c r="D17" i="5"/>
  <c r="B17" i="5"/>
  <c r="A17" i="5"/>
  <c r="J16" i="5"/>
  <c r="H16" i="5"/>
  <c r="G16" i="5"/>
  <c r="F16" i="5"/>
  <c r="D16" i="5"/>
  <c r="B16" i="5"/>
  <c r="A16" i="5"/>
  <c r="H15" i="5"/>
  <c r="G15" i="5"/>
  <c r="F15" i="5"/>
  <c r="D15" i="5"/>
  <c r="C15" i="5"/>
  <c r="B15" i="5"/>
  <c r="A15" i="5"/>
  <c r="AM45" i="1"/>
  <c r="E19" i="8" s="1"/>
  <c r="AF45" i="1"/>
  <c r="C19" i="8" s="1"/>
  <c r="AM44" i="1"/>
  <c r="AF44" i="1"/>
  <c r="C18" i="8" s="1"/>
  <c r="AM43" i="1"/>
  <c r="E17" i="8" s="1"/>
  <c r="AF43" i="1"/>
  <c r="C17" i="8" s="1"/>
  <c r="AM42" i="1"/>
  <c r="E16" i="8" s="1"/>
  <c r="AF42" i="1"/>
  <c r="C16" i="8" s="1"/>
  <c r="AM41" i="1"/>
  <c r="E15" i="8" s="1"/>
  <c r="AF41" i="1"/>
  <c r="C15" i="8" s="1"/>
  <c r="AM40" i="1"/>
  <c r="AF40" i="1"/>
  <c r="AM39" i="1"/>
  <c r="AF39" i="1"/>
  <c r="AM38" i="1"/>
  <c r="AF38" i="1"/>
  <c r="AM37" i="1"/>
  <c r="AF37" i="1"/>
  <c r="AM36" i="1"/>
  <c r="AF36" i="1"/>
  <c r="AM35" i="1"/>
  <c r="AF35" i="1"/>
  <c r="AM34" i="1"/>
  <c r="AF34" i="1"/>
  <c r="AM33" i="1"/>
  <c r="AF33" i="1"/>
  <c r="AZ10" i="1" s="1"/>
  <c r="AM32" i="1"/>
  <c r="AF32" i="1"/>
  <c r="AM31" i="1"/>
  <c r="AF31" i="1"/>
  <c r="AY10" i="1" s="1"/>
  <c r="N45" i="1"/>
  <c r="G45" i="1"/>
  <c r="C19" i="6" s="1"/>
  <c r="N44" i="1"/>
  <c r="E18" i="6" s="1"/>
  <c r="G44" i="1"/>
  <c r="C18" i="6" s="1"/>
  <c r="N43" i="1"/>
  <c r="E17" i="6" s="1"/>
  <c r="G43" i="1"/>
  <c r="C17" i="6" s="1"/>
  <c r="N42" i="1"/>
  <c r="E16" i="6" s="1"/>
  <c r="G42" i="1"/>
  <c r="N41" i="1"/>
  <c r="G41" i="1"/>
  <c r="C15" i="6" s="1"/>
  <c r="N40" i="1"/>
  <c r="G40" i="1"/>
  <c r="N39" i="1"/>
  <c r="G39" i="1"/>
  <c r="N38" i="1"/>
  <c r="G38" i="1"/>
  <c r="N37" i="1"/>
  <c r="G37" i="1"/>
  <c r="N36" i="1"/>
  <c r="G36" i="1"/>
  <c r="N35" i="1"/>
  <c r="G35" i="1"/>
  <c r="N34" i="1"/>
  <c r="G34" i="1"/>
  <c r="N33" i="1"/>
  <c r="G33" i="1"/>
  <c r="N32" i="1"/>
  <c r="G32" i="1"/>
  <c r="AL7" i="1" s="1"/>
  <c r="N31" i="1"/>
  <c r="G31" i="1"/>
  <c r="AL8" i="1" s="1"/>
  <c r="AZ45" i="1"/>
  <c r="AX45" i="1"/>
  <c r="AZ44" i="1"/>
  <c r="AX44" i="1"/>
  <c r="AZ43" i="1"/>
  <c r="AX43" i="1"/>
  <c r="AZ42" i="1"/>
  <c r="AX42" i="1"/>
  <c r="AZ41" i="1"/>
  <c r="AX41" i="1"/>
  <c r="AZ40" i="1"/>
  <c r="AX40" i="1"/>
  <c r="AZ39" i="1"/>
  <c r="AX39" i="1"/>
  <c r="AZ38" i="1"/>
  <c r="AX38" i="1"/>
  <c r="AZ37" i="1"/>
  <c r="AX37" i="1"/>
  <c r="AZ36" i="1"/>
  <c r="AX36" i="1"/>
  <c r="AZ35" i="1"/>
  <c r="AX35" i="1"/>
  <c r="AZ34" i="1"/>
  <c r="AX34" i="1"/>
  <c r="AZ33" i="1"/>
  <c r="AX33" i="1"/>
  <c r="AZ32" i="1"/>
  <c r="AX32" i="1"/>
  <c r="AZ31" i="1"/>
  <c r="AX31" i="1"/>
  <c r="BB9" i="1" s="1"/>
  <c r="AA45" i="1"/>
  <c r="L19" i="8" s="1"/>
  <c r="Y45" i="1"/>
  <c r="J19" i="8" s="1"/>
  <c r="AA44" i="1"/>
  <c r="L18" i="8" s="1"/>
  <c r="Y44" i="1"/>
  <c r="J18" i="8" s="1"/>
  <c r="AA43" i="1"/>
  <c r="L17" i="8" s="1"/>
  <c r="Y43" i="1"/>
  <c r="J17" i="8" s="1"/>
  <c r="AA42" i="1"/>
  <c r="L16" i="6" s="1"/>
  <c r="Y42" i="1"/>
  <c r="J16" i="6" s="1"/>
  <c r="AA41" i="1"/>
  <c r="L15" i="8" s="1"/>
  <c r="Y41" i="1"/>
  <c r="J15" i="8" s="1"/>
  <c r="AA40" i="1"/>
  <c r="Y40" i="1"/>
  <c r="AA39" i="1"/>
  <c r="Y39" i="1"/>
  <c r="AA38" i="1"/>
  <c r="Y38" i="1"/>
  <c r="AA37" i="1"/>
  <c r="Y37" i="1"/>
  <c r="AA36" i="1"/>
  <c r="Y36" i="1"/>
  <c r="AA35" i="1"/>
  <c r="Y35" i="1"/>
  <c r="AA34" i="1"/>
  <c r="Y34" i="1"/>
  <c r="AA33" i="1"/>
  <c r="Y33" i="1"/>
  <c r="AA32" i="1"/>
  <c r="Y32" i="1"/>
  <c r="AA31" i="1"/>
  <c r="Y31" i="1"/>
  <c r="AO11" i="1" s="1"/>
  <c r="N28" i="1"/>
  <c r="F19" i="10" s="1"/>
  <c r="G28" i="1"/>
  <c r="C19" i="10" s="1"/>
  <c r="N27" i="1"/>
  <c r="F18" i="10" s="1"/>
  <c r="G27" i="1"/>
  <c r="C18" i="10" s="1"/>
  <c r="N26" i="1"/>
  <c r="F17" i="10" s="1"/>
  <c r="G26" i="1"/>
  <c r="C17" i="10" s="1"/>
  <c r="N25" i="1"/>
  <c r="F16" i="10" s="1"/>
  <c r="G25" i="1"/>
  <c r="C16" i="10" s="1"/>
  <c r="N24" i="1"/>
  <c r="F15" i="10" s="1"/>
  <c r="G24" i="1"/>
  <c r="C15" i="10" s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I10" i="1" s="1"/>
  <c r="AZ28" i="1"/>
  <c r="L19" i="5" s="1"/>
  <c r="AX28" i="1"/>
  <c r="J19" i="5" s="1"/>
  <c r="AM28" i="1"/>
  <c r="E19" i="5" s="1"/>
  <c r="AF28" i="1"/>
  <c r="AZ27" i="1"/>
  <c r="L18" i="5" s="1"/>
  <c r="AX27" i="1"/>
  <c r="J18" i="5" s="1"/>
  <c r="AM27" i="1"/>
  <c r="AF27" i="1"/>
  <c r="C18" i="5" s="1"/>
  <c r="AZ26" i="1"/>
  <c r="L17" i="5" s="1"/>
  <c r="AX26" i="1"/>
  <c r="J17" i="5" s="1"/>
  <c r="AM26" i="1"/>
  <c r="E17" i="5" s="1"/>
  <c r="AF26" i="1"/>
  <c r="C17" i="5" s="1"/>
  <c r="AZ25" i="1"/>
  <c r="L16" i="5" s="1"/>
  <c r="AX25" i="1"/>
  <c r="AM25" i="1"/>
  <c r="E16" i="5" s="1"/>
  <c r="AF25" i="1"/>
  <c r="C16" i="5" s="1"/>
  <c r="AZ24" i="1"/>
  <c r="L15" i="5" s="1"/>
  <c r="AX24" i="1"/>
  <c r="J15" i="5" s="1"/>
  <c r="AM24" i="1"/>
  <c r="E15" i="5" s="1"/>
  <c r="AF24" i="1"/>
  <c r="AZ23" i="1"/>
  <c r="AX23" i="1"/>
  <c r="AM23" i="1"/>
  <c r="AF23" i="1"/>
  <c r="AZ22" i="1"/>
  <c r="AX22" i="1"/>
  <c r="AM22" i="1"/>
  <c r="AF22" i="1"/>
  <c r="AZ21" i="1"/>
  <c r="AX21" i="1"/>
  <c r="AM21" i="1"/>
  <c r="AF21" i="1"/>
  <c r="AZ20" i="1"/>
  <c r="AX20" i="1"/>
  <c r="AM20" i="1"/>
  <c r="AF20" i="1"/>
  <c r="AZ19" i="1"/>
  <c r="AX19" i="1"/>
  <c r="AM19" i="1"/>
  <c r="AF19" i="1"/>
  <c r="AZ18" i="1"/>
  <c r="AX18" i="1"/>
  <c r="AM18" i="1"/>
  <c r="AF18" i="1"/>
  <c r="AZ17" i="1"/>
  <c r="AX17" i="1"/>
  <c r="AM17" i="1"/>
  <c r="AF17" i="1"/>
  <c r="AZ16" i="1"/>
  <c r="AX16" i="1"/>
  <c r="AM16" i="1"/>
  <c r="AF16" i="1"/>
  <c r="AZ15" i="1"/>
  <c r="AX15" i="1"/>
  <c r="AM15" i="1"/>
  <c r="AF15" i="1"/>
  <c r="AA8" i="1" s="1"/>
  <c r="AZ14" i="1"/>
  <c r="AX14" i="1"/>
  <c r="Z11" i="1" s="1"/>
  <c r="AM14" i="1"/>
  <c r="AF14" i="1"/>
  <c r="W8" i="1" s="1"/>
  <c r="AA28" i="1"/>
  <c r="N19" i="10" s="1"/>
  <c r="Y28" i="1"/>
  <c r="L19" i="10" s="1"/>
  <c r="AA27" i="1"/>
  <c r="N18" i="10" s="1"/>
  <c r="Y27" i="1"/>
  <c r="L18" i="10" s="1"/>
  <c r="AA26" i="1"/>
  <c r="N17" i="10" s="1"/>
  <c r="Y26" i="1"/>
  <c r="L17" i="10" s="1"/>
  <c r="AA25" i="1"/>
  <c r="N16" i="10" s="1"/>
  <c r="Y25" i="1"/>
  <c r="L16" i="10" s="1"/>
  <c r="AA24" i="1"/>
  <c r="N15" i="10" s="1"/>
  <c r="Y24" i="1"/>
  <c r="L15" i="10" s="1"/>
  <c r="AA23" i="1"/>
  <c r="Y23" i="1"/>
  <c r="AA22" i="1"/>
  <c r="Y22" i="1"/>
  <c r="AA21" i="1"/>
  <c r="Y21" i="1"/>
  <c r="AA20" i="1"/>
  <c r="Y20" i="1"/>
  <c r="AA19" i="1"/>
  <c r="Y19" i="1"/>
  <c r="AA18" i="1"/>
  <c r="Y18" i="1"/>
  <c r="AA17" i="1"/>
  <c r="Y17" i="1"/>
  <c r="AA16" i="1"/>
  <c r="Y16" i="1"/>
  <c r="AA15" i="1"/>
  <c r="Y15" i="1"/>
  <c r="AA14" i="1"/>
  <c r="Y14" i="1"/>
  <c r="L9" i="1" s="1"/>
  <c r="K10" i="1" l="1"/>
  <c r="BC9" i="1"/>
  <c r="J16" i="8"/>
  <c r="I7" i="1"/>
  <c r="W9" i="1"/>
  <c r="L10" i="1"/>
  <c r="I11" i="1"/>
  <c r="I30" i="10" s="1"/>
  <c r="AB11" i="1"/>
  <c r="BB6" i="1"/>
  <c r="AY7" i="1"/>
  <c r="AO8" i="1"/>
  <c r="AL9" i="1"/>
  <c r="BD9" i="1"/>
  <c r="BB10" i="1"/>
  <c r="AY11" i="1"/>
  <c r="F29" i="8" s="1"/>
  <c r="L17" i="6"/>
  <c r="L16" i="8"/>
  <c r="AA11" i="1"/>
  <c r="AP11" i="1"/>
  <c r="AB7" i="1"/>
  <c r="K11" i="1"/>
  <c r="AK6" i="1"/>
  <c r="BC6" i="1"/>
  <c r="AZ7" i="1"/>
  <c r="AP8" i="1"/>
  <c r="AN9" i="1"/>
  <c r="AK10" i="1"/>
  <c r="BC10" i="1"/>
  <c r="AZ11" i="1"/>
  <c r="G29" i="8" s="1"/>
  <c r="J18" i="6"/>
  <c r="M6" i="1"/>
  <c r="X9" i="1"/>
  <c r="W6" i="1"/>
  <c r="L7" i="1"/>
  <c r="I8" i="1"/>
  <c r="AB8" i="1"/>
  <c r="Z9" i="1"/>
  <c r="W10" i="1"/>
  <c r="L11" i="1"/>
  <c r="AL6" i="1"/>
  <c r="BD6" i="1"/>
  <c r="BB7" i="1"/>
  <c r="AY8" i="1"/>
  <c r="AO9" i="1"/>
  <c r="AL10" i="1"/>
  <c r="BD10" i="1"/>
  <c r="BB11" i="1"/>
  <c r="L18" i="6"/>
  <c r="AA7" i="1"/>
  <c r="AP7" i="1"/>
  <c r="AK9" i="1"/>
  <c r="Z8" i="1"/>
  <c r="H8" i="1"/>
  <c r="X6" i="1"/>
  <c r="M7" i="1"/>
  <c r="K8" i="1"/>
  <c r="H9" i="1"/>
  <c r="AA9" i="1"/>
  <c r="X10" i="1"/>
  <c r="M11" i="1"/>
  <c r="AN6" i="1"/>
  <c r="AK7" i="1"/>
  <c r="BC7" i="1"/>
  <c r="AZ8" i="1"/>
  <c r="AP9" i="1"/>
  <c r="AN10" i="1"/>
  <c r="AK11" i="1"/>
  <c r="F29" i="6" s="1"/>
  <c r="BC11" i="1"/>
  <c r="J15" i="6"/>
  <c r="J19" i="6"/>
  <c r="K6" i="1"/>
  <c r="X8" i="1"/>
  <c r="AN8" i="1"/>
  <c r="M10" i="1"/>
  <c r="Z6" i="1"/>
  <c r="W7" i="1"/>
  <c r="L8" i="1"/>
  <c r="I9" i="1"/>
  <c r="AB9" i="1"/>
  <c r="Z10" i="1"/>
  <c r="W11" i="1"/>
  <c r="F30" i="5" s="1"/>
  <c r="AO6" i="1"/>
  <c r="BD7" i="1"/>
  <c r="BB8" i="1"/>
  <c r="AY9" i="1"/>
  <c r="AO10" i="1"/>
  <c r="AL11" i="1"/>
  <c r="G29" i="6" s="1"/>
  <c r="BD11" i="1"/>
  <c r="K29" i="8" s="1"/>
  <c r="L15" i="6"/>
  <c r="L19" i="6"/>
  <c r="H7" i="1"/>
  <c r="H11" i="1"/>
  <c r="H30" i="10" s="1"/>
  <c r="L6" i="1"/>
  <c r="H6" i="1"/>
  <c r="AA6" i="1"/>
  <c r="X7" i="1"/>
  <c r="M8" i="1"/>
  <c r="K9" i="1"/>
  <c r="H10" i="1"/>
  <c r="AA10" i="1"/>
  <c r="X11" i="1"/>
  <c r="G30" i="5" s="1"/>
  <c r="AP6" i="1"/>
  <c r="AN7" i="1"/>
  <c r="AK8" i="1"/>
  <c r="BC8" i="1"/>
  <c r="AZ9" i="1"/>
  <c r="AP10" i="1"/>
  <c r="AN11" i="1"/>
  <c r="I29" i="6" s="1"/>
  <c r="M9" i="1"/>
  <c r="AZ6" i="1"/>
  <c r="K7" i="1"/>
  <c r="I6" i="1"/>
  <c r="AB6" i="1"/>
  <c r="Z7" i="1"/>
  <c r="AB10" i="1"/>
  <c r="AY6" i="1"/>
  <c r="AO7" i="1"/>
  <c r="BD8" i="1"/>
  <c r="B29" i="8"/>
  <c r="B29" i="6"/>
  <c r="B30" i="5"/>
  <c r="G30" i="10"/>
  <c r="F30" i="10"/>
  <c r="E30" i="10"/>
  <c r="D30" i="10"/>
  <c r="C30" i="10"/>
  <c r="B30" i="10"/>
  <c r="J29" i="8"/>
  <c r="I29" i="8"/>
  <c r="K29" i="6"/>
  <c r="J29" i="6"/>
  <c r="K30" i="5"/>
  <c r="J30" i="5"/>
  <c r="I30" i="5"/>
  <c r="M30" i="10"/>
  <c r="L30" i="10"/>
  <c r="K30" i="10"/>
  <c r="Y11" i="1" l="1"/>
  <c r="H30" i="5" s="1"/>
  <c r="N11" i="1"/>
  <c r="N30" i="10" s="1"/>
  <c r="AM11" i="1"/>
  <c r="H29" i="6" s="1"/>
  <c r="AC11" i="1"/>
  <c r="L30" i="5" s="1"/>
  <c r="BA11" i="1"/>
  <c r="H29" i="8" s="1"/>
  <c r="J11" i="1"/>
  <c r="J30" i="10" s="1"/>
  <c r="AQ11" i="1"/>
  <c r="L29" i="6" s="1"/>
  <c r="BE11" i="1"/>
  <c r="L29" i="8" s="1"/>
  <c r="A4" i="5"/>
  <c r="C4" i="5"/>
  <c r="F4" i="5"/>
  <c r="J4" i="5"/>
  <c r="A21" i="8"/>
  <c r="I21" i="8"/>
  <c r="J21" i="8"/>
  <c r="K21" i="8"/>
  <c r="L21" i="8"/>
  <c r="A22" i="8"/>
  <c r="I22" i="8"/>
  <c r="J22" i="8"/>
  <c r="K22" i="8"/>
  <c r="L22" i="8"/>
  <c r="A23" i="8"/>
  <c r="B21" i="8"/>
  <c r="F21" i="8"/>
  <c r="G21" i="8"/>
  <c r="H21" i="8"/>
  <c r="I23" i="8"/>
  <c r="J23" i="8"/>
  <c r="K23" i="8"/>
  <c r="L23" i="8"/>
  <c r="B24" i="8"/>
  <c r="B25" i="8"/>
  <c r="B26" i="8"/>
  <c r="B27" i="8"/>
  <c r="B28" i="8"/>
  <c r="A4" i="8"/>
  <c r="B4" i="8"/>
  <c r="C4" i="8"/>
  <c r="F4" i="8"/>
  <c r="G4" i="8"/>
  <c r="H4" i="8"/>
  <c r="J4" i="8"/>
  <c r="K4" i="8"/>
  <c r="L4" i="8"/>
  <c r="A5" i="8"/>
  <c r="B5" i="8"/>
  <c r="D5" i="8"/>
  <c r="F5" i="8"/>
  <c r="G5" i="8"/>
  <c r="H5" i="8"/>
  <c r="A6" i="8"/>
  <c r="B6" i="8"/>
  <c r="D6" i="8"/>
  <c r="F6" i="8"/>
  <c r="G6" i="8"/>
  <c r="H6" i="8"/>
  <c r="A7" i="8"/>
  <c r="B7" i="8"/>
  <c r="D7" i="8"/>
  <c r="F7" i="8"/>
  <c r="G7" i="8"/>
  <c r="H7" i="8"/>
  <c r="A8" i="8"/>
  <c r="B8" i="8"/>
  <c r="D8" i="8"/>
  <c r="F8" i="8"/>
  <c r="G8" i="8"/>
  <c r="H8" i="8"/>
  <c r="A9" i="8"/>
  <c r="B9" i="8"/>
  <c r="D9" i="8"/>
  <c r="F9" i="8"/>
  <c r="G9" i="8"/>
  <c r="H9" i="8"/>
  <c r="A10" i="8"/>
  <c r="B10" i="8"/>
  <c r="D10" i="8"/>
  <c r="F10" i="8"/>
  <c r="G10" i="8"/>
  <c r="H10" i="8"/>
  <c r="A11" i="8"/>
  <c r="B11" i="8"/>
  <c r="D11" i="8"/>
  <c r="F11" i="8"/>
  <c r="G11" i="8"/>
  <c r="H11" i="8"/>
  <c r="A12" i="8"/>
  <c r="B12" i="8"/>
  <c r="D12" i="8"/>
  <c r="F12" i="8"/>
  <c r="G12" i="8"/>
  <c r="H12" i="8"/>
  <c r="A13" i="8"/>
  <c r="B13" i="8"/>
  <c r="D13" i="8"/>
  <c r="F13" i="8"/>
  <c r="G13" i="8"/>
  <c r="H13" i="8"/>
  <c r="A14" i="8"/>
  <c r="B14" i="8"/>
  <c r="D14" i="8"/>
  <c r="F14" i="8"/>
  <c r="G14" i="8"/>
  <c r="H14" i="8"/>
  <c r="A21" i="6"/>
  <c r="I21" i="6"/>
  <c r="J21" i="6"/>
  <c r="K21" i="6"/>
  <c r="L21" i="6"/>
  <c r="A22" i="6"/>
  <c r="I22" i="6"/>
  <c r="J22" i="6"/>
  <c r="K22" i="6"/>
  <c r="L22" i="6"/>
  <c r="A23" i="6"/>
  <c r="B21" i="6"/>
  <c r="F21" i="6"/>
  <c r="G21" i="6"/>
  <c r="H21" i="6"/>
  <c r="I23" i="6"/>
  <c r="J23" i="6"/>
  <c r="K23" i="6"/>
  <c r="L23" i="6"/>
  <c r="B24" i="6"/>
  <c r="B25" i="6"/>
  <c r="B26" i="6"/>
  <c r="B27" i="6"/>
  <c r="B28" i="6"/>
  <c r="A4" i="6"/>
  <c r="B4" i="6"/>
  <c r="C4" i="6"/>
  <c r="F4" i="6"/>
  <c r="G4" i="6"/>
  <c r="H4" i="6"/>
  <c r="J4" i="6"/>
  <c r="A5" i="6"/>
  <c r="B5" i="6"/>
  <c r="D5" i="6"/>
  <c r="F5" i="6"/>
  <c r="G5" i="6"/>
  <c r="H5" i="6"/>
  <c r="A6" i="6"/>
  <c r="B6" i="6"/>
  <c r="D6" i="6"/>
  <c r="F6" i="6"/>
  <c r="G6" i="6"/>
  <c r="H6" i="6"/>
  <c r="A7" i="6"/>
  <c r="B7" i="6"/>
  <c r="D7" i="6"/>
  <c r="F7" i="6"/>
  <c r="G7" i="6"/>
  <c r="H7" i="6"/>
  <c r="A8" i="6"/>
  <c r="B8" i="6"/>
  <c r="D8" i="6"/>
  <c r="F8" i="6"/>
  <c r="G8" i="6"/>
  <c r="H8" i="6"/>
  <c r="L8" i="6"/>
  <c r="A9" i="6"/>
  <c r="B9" i="6"/>
  <c r="D9" i="6"/>
  <c r="F9" i="6"/>
  <c r="G9" i="6"/>
  <c r="H9" i="6"/>
  <c r="A10" i="6"/>
  <c r="B10" i="6"/>
  <c r="D10" i="6"/>
  <c r="F10" i="6"/>
  <c r="G10" i="6"/>
  <c r="H10" i="6"/>
  <c r="A11" i="6"/>
  <c r="B11" i="6"/>
  <c r="D11" i="6"/>
  <c r="F11" i="6"/>
  <c r="G11" i="6"/>
  <c r="H11" i="6"/>
  <c r="A12" i="6"/>
  <c r="B12" i="6"/>
  <c r="D12" i="6"/>
  <c r="F12" i="6"/>
  <c r="G12" i="6"/>
  <c r="H12" i="6"/>
  <c r="A13" i="6"/>
  <c r="B13" i="6"/>
  <c r="D13" i="6"/>
  <c r="F13" i="6"/>
  <c r="G13" i="6"/>
  <c r="H13" i="6"/>
  <c r="A14" i="6"/>
  <c r="B14" i="6"/>
  <c r="D14" i="6"/>
  <c r="F14" i="6"/>
  <c r="G14" i="6"/>
  <c r="H14" i="6"/>
  <c r="A22" i="5"/>
  <c r="I22" i="5"/>
  <c r="J22" i="5"/>
  <c r="K22" i="5"/>
  <c r="L22" i="5"/>
  <c r="A23" i="5"/>
  <c r="I23" i="5"/>
  <c r="J23" i="5"/>
  <c r="K23" i="5"/>
  <c r="L23" i="5"/>
  <c r="A24" i="5"/>
  <c r="B22" i="5"/>
  <c r="F22" i="5"/>
  <c r="G22" i="5"/>
  <c r="H22" i="5"/>
  <c r="I24" i="5"/>
  <c r="J24" i="5"/>
  <c r="K24" i="5"/>
  <c r="L24" i="5"/>
  <c r="B25" i="5"/>
  <c r="B26" i="5"/>
  <c r="B27" i="5"/>
  <c r="B28" i="5"/>
  <c r="B29" i="5"/>
  <c r="A5" i="5"/>
  <c r="B5" i="5"/>
  <c r="D5" i="5"/>
  <c r="F5" i="5"/>
  <c r="G5" i="5"/>
  <c r="H5" i="5"/>
  <c r="A6" i="5"/>
  <c r="B6" i="5"/>
  <c r="D6" i="5"/>
  <c r="F6" i="5"/>
  <c r="G6" i="5"/>
  <c r="H6" i="5"/>
  <c r="A7" i="5"/>
  <c r="B7" i="5"/>
  <c r="D7" i="5"/>
  <c r="F7" i="5"/>
  <c r="G7" i="5"/>
  <c r="H7" i="5"/>
  <c r="A8" i="5"/>
  <c r="B8" i="5"/>
  <c r="D8" i="5"/>
  <c r="F8" i="5"/>
  <c r="G8" i="5"/>
  <c r="H8" i="5"/>
  <c r="A9" i="5"/>
  <c r="B9" i="5"/>
  <c r="D9" i="5"/>
  <c r="F9" i="5"/>
  <c r="G9" i="5"/>
  <c r="H9" i="5"/>
  <c r="A10" i="5"/>
  <c r="B10" i="5"/>
  <c r="D10" i="5"/>
  <c r="F10" i="5"/>
  <c r="G10" i="5"/>
  <c r="H10" i="5"/>
  <c r="A11" i="5"/>
  <c r="B11" i="5"/>
  <c r="D11" i="5"/>
  <c r="F11" i="5"/>
  <c r="G11" i="5"/>
  <c r="H11" i="5"/>
  <c r="A12" i="5"/>
  <c r="B12" i="5"/>
  <c r="D12" i="5"/>
  <c r="F12" i="5"/>
  <c r="G12" i="5"/>
  <c r="H12" i="5"/>
  <c r="J12" i="5"/>
  <c r="A13" i="5"/>
  <c r="B13" i="5"/>
  <c r="D13" i="5"/>
  <c r="F13" i="5"/>
  <c r="G13" i="5"/>
  <c r="H13" i="5"/>
  <c r="A14" i="5"/>
  <c r="B14" i="5"/>
  <c r="D14" i="5"/>
  <c r="F14" i="5"/>
  <c r="G14" i="5"/>
  <c r="H14" i="5"/>
  <c r="A22" i="10"/>
  <c r="K22" i="10"/>
  <c r="L22" i="10"/>
  <c r="M22" i="10"/>
  <c r="N22" i="10"/>
  <c r="A23" i="10"/>
  <c r="K23" i="10"/>
  <c r="L23" i="10"/>
  <c r="M23" i="10"/>
  <c r="N23" i="10"/>
  <c r="A24" i="10"/>
  <c r="B22" i="10"/>
  <c r="H22" i="10"/>
  <c r="I22" i="10"/>
  <c r="J22" i="10"/>
  <c r="K24" i="10"/>
  <c r="L24" i="10"/>
  <c r="M24" i="10"/>
  <c r="N24" i="10"/>
  <c r="B25" i="10"/>
  <c r="C25" i="10"/>
  <c r="D25" i="10"/>
  <c r="E25" i="10"/>
  <c r="F25" i="10"/>
  <c r="G25" i="10"/>
  <c r="B26" i="10"/>
  <c r="C26" i="10"/>
  <c r="D26" i="10"/>
  <c r="E26" i="10"/>
  <c r="F26" i="10"/>
  <c r="G26" i="10"/>
  <c r="B27" i="10"/>
  <c r="C27" i="10"/>
  <c r="D27" i="10"/>
  <c r="E27" i="10"/>
  <c r="F27" i="10"/>
  <c r="G27" i="10"/>
  <c r="B28" i="10"/>
  <c r="C28" i="10"/>
  <c r="D28" i="10"/>
  <c r="E28" i="10"/>
  <c r="F28" i="10"/>
  <c r="G28" i="10"/>
  <c r="B29" i="10"/>
  <c r="C29" i="10"/>
  <c r="D29" i="10"/>
  <c r="E29" i="10"/>
  <c r="F29" i="10"/>
  <c r="G29" i="10"/>
  <c r="A4" i="10"/>
  <c r="B4" i="10"/>
  <c r="C4" i="10"/>
  <c r="H4" i="10"/>
  <c r="L4" i="10"/>
  <c r="A5" i="10"/>
  <c r="B5" i="10"/>
  <c r="D5" i="10"/>
  <c r="E5" i="10"/>
  <c r="G5" i="10"/>
  <c r="H5" i="10"/>
  <c r="I5" i="10"/>
  <c r="J5" i="10"/>
  <c r="A6" i="10"/>
  <c r="B6" i="10"/>
  <c r="D6" i="10"/>
  <c r="E6" i="10"/>
  <c r="G6" i="10"/>
  <c r="H6" i="10"/>
  <c r="I6" i="10"/>
  <c r="J6" i="10"/>
  <c r="A7" i="10"/>
  <c r="B7" i="10"/>
  <c r="D7" i="10"/>
  <c r="E7" i="10"/>
  <c r="G7" i="10"/>
  <c r="H7" i="10"/>
  <c r="I7" i="10"/>
  <c r="J7" i="10"/>
  <c r="A8" i="10"/>
  <c r="B8" i="10"/>
  <c r="D8" i="10"/>
  <c r="E8" i="10"/>
  <c r="G8" i="10"/>
  <c r="H8" i="10"/>
  <c r="I8" i="10"/>
  <c r="J8" i="10"/>
  <c r="A9" i="10"/>
  <c r="B9" i="10"/>
  <c r="D9" i="10"/>
  <c r="E9" i="10"/>
  <c r="G9" i="10"/>
  <c r="H9" i="10"/>
  <c r="I9" i="10"/>
  <c r="J9" i="10"/>
  <c r="A10" i="10"/>
  <c r="B10" i="10"/>
  <c r="D10" i="10"/>
  <c r="E10" i="10"/>
  <c r="G10" i="10"/>
  <c r="H10" i="10"/>
  <c r="I10" i="10"/>
  <c r="J10" i="10"/>
  <c r="A11" i="10"/>
  <c r="B11" i="10"/>
  <c r="D11" i="10"/>
  <c r="E11" i="10"/>
  <c r="G11" i="10"/>
  <c r="H11" i="10"/>
  <c r="I11" i="10"/>
  <c r="J11" i="10"/>
  <c r="A12" i="10"/>
  <c r="B12" i="10"/>
  <c r="D12" i="10"/>
  <c r="E12" i="10"/>
  <c r="G12" i="10"/>
  <c r="H12" i="10"/>
  <c r="I12" i="10"/>
  <c r="J12" i="10"/>
  <c r="A13" i="10"/>
  <c r="B13" i="10"/>
  <c r="D13" i="10"/>
  <c r="E13" i="10"/>
  <c r="G13" i="10"/>
  <c r="H13" i="10"/>
  <c r="I13" i="10"/>
  <c r="J13" i="10"/>
  <c r="A14" i="10"/>
  <c r="B14" i="10"/>
  <c r="D14" i="10"/>
  <c r="E14" i="10"/>
  <c r="G14" i="10"/>
  <c r="H14" i="10"/>
  <c r="I14" i="10"/>
  <c r="J14" i="10"/>
  <c r="AY1" i="1"/>
  <c r="AW1" i="3" s="1"/>
  <c r="AZ1" i="1"/>
  <c r="AW2" i="3" s="1"/>
  <c r="BB1" i="1"/>
  <c r="AW4" i="3" s="1"/>
  <c r="BA1" i="1"/>
  <c r="AW3" i="3" s="1"/>
  <c r="I12" i="3"/>
  <c r="L17" i="3"/>
  <c r="Y12" i="3"/>
  <c r="Q17" i="3"/>
  <c r="M21" i="3" s="1"/>
  <c r="T12" i="3"/>
  <c r="D12" i="3"/>
  <c r="J14" i="5"/>
  <c r="L14" i="5"/>
  <c r="J5" i="5"/>
  <c r="J6" i="5"/>
  <c r="J7" i="5"/>
  <c r="J8" i="5"/>
  <c r="J9" i="5"/>
  <c r="J10" i="5"/>
  <c r="J11" i="5"/>
  <c r="J13" i="5"/>
  <c r="L5" i="5"/>
  <c r="L6" i="5"/>
  <c r="L7" i="5"/>
  <c r="L8" i="5"/>
  <c r="L9" i="5"/>
  <c r="L10" i="5"/>
  <c r="L11" i="5"/>
  <c r="L12" i="5"/>
  <c r="L13" i="5"/>
  <c r="J8" i="6"/>
  <c r="L8" i="8"/>
  <c r="J9" i="6"/>
  <c r="L9" i="6"/>
  <c r="J10" i="6"/>
  <c r="L10" i="6"/>
  <c r="J11" i="6"/>
  <c r="L11" i="6"/>
  <c r="J12" i="6"/>
  <c r="L12" i="6"/>
  <c r="J13" i="6"/>
  <c r="L13" i="6"/>
  <c r="J14" i="6"/>
  <c r="L14" i="6"/>
  <c r="J5" i="6"/>
  <c r="J6" i="6"/>
  <c r="J7" i="8"/>
  <c r="L5" i="6"/>
  <c r="L6" i="6"/>
  <c r="L7" i="6"/>
  <c r="BQ5" i="1"/>
  <c r="BE5" i="3"/>
  <c r="BQ4" i="1"/>
  <c r="BE4" i="3" s="1"/>
  <c r="BQ3" i="1"/>
  <c r="BE3" i="3" s="1"/>
  <c r="BQ2" i="1"/>
  <c r="BE2" i="3"/>
  <c r="BQ1" i="1"/>
  <c r="BE1" i="3" s="1"/>
  <c r="BO5" i="1"/>
  <c r="BC5" i="3" s="1"/>
  <c r="BO4" i="1"/>
  <c r="BC4" i="3" s="1"/>
  <c r="BO3" i="1"/>
  <c r="BC3" i="3" s="1"/>
  <c r="BO2" i="1"/>
  <c r="BC2" i="3" s="1"/>
  <c r="BO1" i="1"/>
  <c r="BC1" i="3"/>
  <c r="BM5" i="1"/>
  <c r="BA5" i="3" s="1"/>
  <c r="BM4" i="1"/>
  <c r="BA4" i="3" s="1"/>
  <c r="BM3" i="1"/>
  <c r="BA3" i="3" s="1"/>
  <c r="BM2" i="1"/>
  <c r="BA2" i="3" s="1"/>
  <c r="BM1" i="1"/>
  <c r="BA1" i="3" s="1"/>
  <c r="BK5" i="1"/>
  <c r="AY5" i="3" s="1"/>
  <c r="BK4" i="1"/>
  <c r="AY4" i="3" s="1"/>
  <c r="BK3" i="1"/>
  <c r="AY3" i="3"/>
  <c r="BK2" i="1"/>
  <c r="AY2" i="3" s="1"/>
  <c r="BK1" i="1"/>
  <c r="AY1" i="3" s="1"/>
  <c r="E14" i="8"/>
  <c r="E13" i="8"/>
  <c r="E12" i="8"/>
  <c r="E11" i="8"/>
  <c r="E10" i="8"/>
  <c r="E9" i="8"/>
  <c r="E8" i="8"/>
  <c r="E7" i="8"/>
  <c r="E6" i="8"/>
  <c r="E5" i="8"/>
  <c r="C14" i="8"/>
  <c r="C13" i="8"/>
  <c r="C12" i="8"/>
  <c r="C11" i="8"/>
  <c r="C10" i="8"/>
  <c r="C8" i="8"/>
  <c r="C7" i="8"/>
  <c r="C5" i="8"/>
  <c r="E14" i="6"/>
  <c r="E13" i="6"/>
  <c r="E12" i="6"/>
  <c r="E11" i="6"/>
  <c r="E10" i="6"/>
  <c r="E9" i="6"/>
  <c r="E8" i="6"/>
  <c r="E7" i="6"/>
  <c r="E6" i="6"/>
  <c r="E5" i="6"/>
  <c r="C14" i="6"/>
  <c r="C13" i="6"/>
  <c r="C12" i="6"/>
  <c r="C11" i="6"/>
  <c r="C10" i="6"/>
  <c r="C9" i="6"/>
  <c r="C8" i="6"/>
  <c r="C7" i="6"/>
  <c r="C6" i="6"/>
  <c r="C5" i="6"/>
  <c r="C5" i="5"/>
  <c r="C6" i="5"/>
  <c r="C7" i="5"/>
  <c r="C8" i="5"/>
  <c r="C9" i="5"/>
  <c r="C10" i="5"/>
  <c r="C11" i="5"/>
  <c r="C13" i="5"/>
  <c r="C14" i="5"/>
  <c r="E5" i="5"/>
  <c r="E6" i="5"/>
  <c r="E7" i="5"/>
  <c r="E8" i="5"/>
  <c r="E9" i="5"/>
  <c r="E10" i="5"/>
  <c r="E11" i="5"/>
  <c r="E12" i="5"/>
  <c r="E13" i="5"/>
  <c r="E14" i="5"/>
  <c r="C14" i="10"/>
  <c r="C13" i="10"/>
  <c r="C12" i="10"/>
  <c r="C10" i="10"/>
  <c r="C9" i="10"/>
  <c r="C8" i="10"/>
  <c r="C7" i="10"/>
  <c r="C6" i="10"/>
  <c r="C5" i="10"/>
  <c r="F14" i="10"/>
  <c r="F13" i="10"/>
  <c r="F12" i="10"/>
  <c r="F11" i="10"/>
  <c r="F10" i="10"/>
  <c r="F9" i="10"/>
  <c r="F8" i="10"/>
  <c r="F7" i="10"/>
  <c r="F6" i="10"/>
  <c r="F5" i="10"/>
  <c r="L14" i="10"/>
  <c r="N14" i="10"/>
  <c r="L6" i="10"/>
  <c r="L7" i="10"/>
  <c r="L8" i="10"/>
  <c r="L9" i="10"/>
  <c r="L10" i="10"/>
  <c r="L11" i="10"/>
  <c r="L12" i="10"/>
  <c r="L13" i="10"/>
  <c r="N5" i="10"/>
  <c r="N6" i="10"/>
  <c r="N7" i="10"/>
  <c r="N8" i="10"/>
  <c r="N9" i="10"/>
  <c r="N10" i="10"/>
  <c r="N11" i="10"/>
  <c r="N12" i="10"/>
  <c r="N13" i="10"/>
  <c r="K26" i="5"/>
  <c r="I27" i="10" l="1"/>
  <c r="I29" i="10"/>
  <c r="J5" i="8"/>
  <c r="J9" i="8"/>
  <c r="J13" i="8"/>
  <c r="L7" i="8"/>
  <c r="L11" i="8"/>
  <c r="J6" i="8"/>
  <c r="J10" i="8"/>
  <c r="J14" i="8"/>
  <c r="L12" i="8"/>
  <c r="G25" i="8"/>
  <c r="J11" i="8"/>
  <c r="L5" i="8"/>
  <c r="L9" i="8"/>
  <c r="L13" i="8"/>
  <c r="J8" i="8"/>
  <c r="J12" i="8"/>
  <c r="L6" i="8"/>
  <c r="L10" i="8"/>
  <c r="L14" i="8"/>
  <c r="I25" i="5"/>
  <c r="I26" i="10"/>
  <c r="J26" i="5"/>
  <c r="I28" i="8"/>
  <c r="G29" i="5"/>
  <c r="J28" i="8"/>
  <c r="J27" i="5"/>
  <c r="I29" i="5"/>
  <c r="G24" i="6"/>
  <c r="G27" i="6"/>
  <c r="G25" i="5"/>
  <c r="G26" i="8"/>
  <c r="G26" i="5"/>
  <c r="I25" i="10"/>
  <c r="I28" i="5"/>
  <c r="K27" i="5"/>
  <c r="G28" i="5"/>
  <c r="G26" i="6"/>
  <c r="G28" i="8"/>
  <c r="C12" i="5"/>
  <c r="C6" i="8"/>
  <c r="I24" i="8"/>
  <c r="C9" i="8"/>
  <c r="I27" i="8"/>
  <c r="J24" i="8"/>
  <c r="K29" i="5"/>
  <c r="G27" i="5"/>
  <c r="J29" i="5"/>
  <c r="J25" i="5"/>
  <c r="G28" i="6"/>
  <c r="G24" i="8"/>
  <c r="K27" i="8"/>
  <c r="K28" i="5"/>
  <c r="G25" i="6"/>
  <c r="G27" i="8"/>
  <c r="I28" i="10"/>
  <c r="I26" i="5"/>
  <c r="J28" i="5"/>
  <c r="I27" i="5"/>
  <c r="C11" i="10"/>
  <c r="K25" i="5"/>
  <c r="K28" i="10"/>
  <c r="J26" i="6"/>
  <c r="I24" i="6"/>
  <c r="J7" i="6"/>
  <c r="K27" i="6"/>
  <c r="I27" i="6"/>
  <c r="K24" i="6"/>
  <c r="K26" i="8"/>
  <c r="K25" i="8"/>
  <c r="K28" i="8"/>
  <c r="I25" i="8"/>
  <c r="J27" i="8"/>
  <c r="I26" i="8"/>
  <c r="J25" i="8"/>
  <c r="K24" i="8"/>
  <c r="J26" i="8"/>
  <c r="J27" i="6"/>
  <c r="K25" i="6"/>
  <c r="I26" i="6"/>
  <c r="K26" i="6"/>
  <c r="J28" i="6"/>
  <c r="J25" i="6"/>
  <c r="K28" i="6"/>
  <c r="I28" i="6"/>
  <c r="J24" i="6"/>
  <c r="I25" i="6"/>
  <c r="L25" i="10"/>
  <c r="L28" i="10"/>
  <c r="K25" i="10"/>
  <c r="K26" i="10"/>
  <c r="M27" i="10"/>
  <c r="L29" i="10"/>
  <c r="L27" i="10"/>
  <c r="L5" i="10"/>
  <c r="L26" i="10"/>
  <c r="M28" i="10"/>
  <c r="M29" i="10"/>
  <c r="M25" i="10"/>
  <c r="K29" i="10"/>
  <c r="K27" i="10"/>
  <c r="M26" i="10"/>
  <c r="N10" i="1" l="1"/>
  <c r="N29" i="10" s="1"/>
  <c r="J6" i="1"/>
  <c r="F27" i="8"/>
  <c r="BA9" i="1"/>
  <c r="H27" i="8" s="1"/>
  <c r="F25" i="8"/>
  <c r="BA7" i="1"/>
  <c r="H25" i="8" s="1"/>
  <c r="F26" i="8"/>
  <c r="BA8" i="1"/>
  <c r="H26" i="8" s="1"/>
  <c r="F24" i="8"/>
  <c r="BA6" i="1"/>
  <c r="F28" i="8"/>
  <c r="BA10" i="1"/>
  <c r="H28" i="8" s="1"/>
  <c r="F26" i="6"/>
  <c r="AM8" i="1"/>
  <c r="H26" i="6" s="1"/>
  <c r="F24" i="6"/>
  <c r="AM6" i="1"/>
  <c r="F27" i="6"/>
  <c r="AM9" i="1"/>
  <c r="H27" i="6" s="1"/>
  <c r="F28" i="6"/>
  <c r="AM10" i="1"/>
  <c r="H28" i="6" s="1"/>
  <c r="F25" i="6"/>
  <c r="AM7" i="1"/>
  <c r="H25" i="6" s="1"/>
  <c r="F28" i="5"/>
  <c r="Y9" i="1"/>
  <c r="H28" i="5" s="1"/>
  <c r="F27" i="5"/>
  <c r="Y8" i="1"/>
  <c r="H27" i="5" s="1"/>
  <c r="F26" i="5"/>
  <c r="Y7" i="1"/>
  <c r="H26" i="5" s="1"/>
  <c r="F29" i="5"/>
  <c r="Y10" i="1"/>
  <c r="H29" i="5" s="1"/>
  <c r="F25" i="5"/>
  <c r="Y6" i="1"/>
  <c r="H26" i="10"/>
  <c r="J7" i="1"/>
  <c r="J26" i="10" s="1"/>
  <c r="H29" i="10"/>
  <c r="J10" i="1"/>
  <c r="J29" i="10" s="1"/>
  <c r="H27" i="10"/>
  <c r="J8" i="1"/>
  <c r="J27" i="10" s="1"/>
  <c r="H28" i="10"/>
  <c r="J9" i="1"/>
  <c r="J28" i="10" s="1"/>
  <c r="H25" i="10"/>
  <c r="J25" i="10"/>
  <c r="BE8" i="1"/>
  <c r="L26" i="8" s="1"/>
  <c r="AC7" i="1"/>
  <c r="L26" i="5" s="1"/>
  <c r="N7" i="1"/>
  <c r="N26" i="10" s="1"/>
  <c r="BE10" i="1"/>
  <c r="L28" i="8" s="1"/>
  <c r="N6" i="1"/>
  <c r="N25" i="10" s="1"/>
  <c r="AC6" i="1"/>
  <c r="L25" i="5" s="1"/>
  <c r="BE7" i="1"/>
  <c r="L25" i="8" s="1"/>
  <c r="AQ8" i="1"/>
  <c r="L26" i="6" s="1"/>
  <c r="AQ7" i="1"/>
  <c r="L25" i="6" s="1"/>
  <c r="AC9" i="1"/>
  <c r="L28" i="5" s="1"/>
  <c r="AC8" i="1"/>
  <c r="L27" i="5" s="1"/>
  <c r="N9" i="1"/>
  <c r="N28" i="10" s="1"/>
  <c r="AQ6" i="1"/>
  <c r="L24" i="6" s="1"/>
  <c r="AQ10" i="1"/>
  <c r="L28" i="6" s="1"/>
  <c r="AC10" i="1"/>
  <c r="L29" i="5" s="1"/>
  <c r="AQ9" i="1"/>
  <c r="L27" i="6" s="1"/>
  <c r="N8" i="1"/>
  <c r="N27" i="10" s="1"/>
  <c r="BE6" i="1"/>
  <c r="L24" i="8" s="1"/>
  <c r="BE9" i="1"/>
  <c r="L27" i="8" s="1"/>
  <c r="O11" i="1" l="1"/>
  <c r="A30" i="5" s="1"/>
  <c r="AR11" i="1"/>
  <c r="A29" i="8" s="1"/>
  <c r="AD11" i="1"/>
  <c r="A29" i="6" s="1"/>
  <c r="A11" i="1"/>
  <c r="A30" i="10" s="1"/>
  <c r="H24" i="6"/>
  <c r="H25" i="5"/>
  <c r="H24" i="8"/>
  <c r="O9" i="1"/>
  <c r="A28" i="5" s="1"/>
  <c r="O7" i="1"/>
  <c r="A26" i="5" s="1"/>
  <c r="O8" i="1"/>
  <c r="A27" i="5" s="1"/>
  <c r="O6" i="1"/>
  <c r="A25" i="5" s="1"/>
  <c r="O10" i="1"/>
  <c r="A29" i="5" s="1"/>
  <c r="AR9" i="1"/>
  <c r="BP4" i="1" s="1"/>
  <c r="BD4" i="3" s="1"/>
  <c r="AR8" i="1"/>
  <c r="A26" i="8" s="1"/>
  <c r="AR7" i="1"/>
  <c r="A25" i="8" s="1"/>
  <c r="AR10" i="1"/>
  <c r="A28" i="8" s="1"/>
  <c r="AD8" i="1"/>
  <c r="A26" i="6" s="1"/>
  <c r="AR6" i="1"/>
  <c r="A24" i="8" s="1"/>
  <c r="AD10" i="1"/>
  <c r="A28" i="6" s="1"/>
  <c r="AD9" i="1"/>
  <c r="A27" i="6" s="1"/>
  <c r="AD6" i="1"/>
  <c r="A24" i="6" s="1"/>
  <c r="AD7" i="1"/>
  <c r="A25" i="6" s="1"/>
  <c r="A7" i="1"/>
  <c r="A26" i="10" s="1"/>
  <c r="A6" i="1"/>
  <c r="A25" i="10" s="1"/>
  <c r="A9" i="1"/>
  <c r="A28" i="10" s="1"/>
  <c r="A8" i="1"/>
  <c r="BJ3" i="1" s="1"/>
  <c r="AX3" i="3" s="1"/>
  <c r="A10" i="1"/>
  <c r="BJ5" i="1" s="1"/>
  <c r="AX5" i="3" s="1"/>
  <c r="BL4" i="1" l="1"/>
  <c r="AZ4" i="3" s="1"/>
  <c r="BL2" i="1"/>
  <c r="AZ2" i="3" s="1"/>
  <c r="BL5" i="1"/>
  <c r="AZ5" i="3" s="1"/>
  <c r="BL3" i="1"/>
  <c r="AZ3" i="3" s="1"/>
  <c r="BL1" i="1"/>
  <c r="AZ1" i="3" s="1"/>
  <c r="A27" i="8"/>
  <c r="BN2" i="1"/>
  <c r="BB2" i="3" s="1"/>
  <c r="BP3" i="1"/>
  <c r="BD3" i="3" s="1"/>
  <c r="BP1" i="1"/>
  <c r="BD1" i="3" s="1"/>
  <c r="BP2" i="1"/>
  <c r="BD2" i="3" s="1"/>
  <c r="BP5" i="1"/>
  <c r="BD5" i="3" s="1"/>
  <c r="BN3" i="1"/>
  <c r="BB3" i="3" s="1"/>
  <c r="BN4" i="1"/>
  <c r="BB4" i="3" s="1"/>
  <c r="BN5" i="1"/>
  <c r="BB5" i="3" s="1"/>
  <c r="BN1" i="1"/>
  <c r="BB1" i="3" s="1"/>
  <c r="BJ4" i="1"/>
  <c r="AX4" i="3" s="1"/>
  <c r="A27" i="10"/>
  <c r="BJ2" i="1"/>
  <c r="AX2" i="3" s="1"/>
  <c r="A29" i="10"/>
  <c r="BJ1" i="1"/>
  <c r="AX1" i="3" s="1"/>
  <c r="Y4" i="3" l="1"/>
  <c r="T7" i="3"/>
  <c r="I7" i="3"/>
  <c r="T4" i="3"/>
  <c r="Y7" i="3"/>
  <c r="D4" i="3"/>
  <c r="D7" i="3"/>
  <c r="I4" i="3"/>
</calcChain>
</file>

<file path=xl/sharedStrings.xml><?xml version="1.0" encoding="utf-8"?>
<sst xmlns="http://schemas.openxmlformats.org/spreadsheetml/2006/main" count="238" uniqueCount="72">
  <si>
    <t>--</t>
  </si>
  <si>
    <t>V</t>
  </si>
  <si>
    <t>T</t>
  </si>
  <si>
    <t>P</t>
  </si>
  <si>
    <t>Finale</t>
  </si>
  <si>
    <t>A</t>
  </si>
  <si>
    <t>C</t>
  </si>
  <si>
    <t>B</t>
  </si>
  <si>
    <t>D</t>
  </si>
  <si>
    <t>Winnaar A</t>
  </si>
  <si>
    <t>Winnaar B</t>
  </si>
  <si>
    <t>Winnaar C</t>
  </si>
  <si>
    <t>Winnaar D</t>
  </si>
  <si>
    <t>Halve finale</t>
  </si>
  <si>
    <t>Kwartfinale</t>
  </si>
  <si>
    <t>E</t>
  </si>
  <si>
    <t>F</t>
  </si>
  <si>
    <t>Winnaar E</t>
  </si>
  <si>
    <t>Winnaar F</t>
  </si>
  <si>
    <t>Stand</t>
  </si>
  <si>
    <t>Winnaar E-toernooi</t>
  </si>
  <si>
    <t>Groep 4</t>
  </si>
  <si>
    <t>Groep 2</t>
  </si>
  <si>
    <t>Groep 1</t>
  </si>
  <si>
    <t>Nr 1 groep 1</t>
  </si>
  <si>
    <t>Nr 2 groep 3</t>
  </si>
  <si>
    <t>Nr 1 groep 2</t>
  </si>
  <si>
    <t>Nr 2 groep 4</t>
  </si>
  <si>
    <t>Nr 1 groep 3</t>
  </si>
  <si>
    <t>Nr 2 groep 2</t>
  </si>
  <si>
    <t xml:space="preserve">Nr 1 groep 4 </t>
  </si>
  <si>
    <t>Nr 2 groep 1</t>
  </si>
  <si>
    <t>-</t>
  </si>
  <si>
    <t>Saldo</t>
  </si>
  <si>
    <t>Gelijk</t>
  </si>
  <si>
    <t>Verloren</t>
  </si>
  <si>
    <t>Gewonnen</t>
  </si>
  <si>
    <t>Jodan Boys E2</t>
  </si>
  <si>
    <t>Alblasserdam E1</t>
  </si>
  <si>
    <t>Excelcior ??</t>
  </si>
  <si>
    <t>VV GZ E3</t>
  </si>
  <si>
    <t>RKDEO E3</t>
  </si>
  <si>
    <t>Alblasserdam E3</t>
  </si>
  <si>
    <t>RKDEO E9</t>
  </si>
  <si>
    <t>scVictorie'04 E3</t>
  </si>
  <si>
    <t>Jodan Boys E6</t>
  </si>
  <si>
    <t>VFC Vlaardingen E8</t>
  </si>
  <si>
    <t>Jodan Boys E8</t>
  </si>
  <si>
    <t>Smitshoek E10</t>
  </si>
  <si>
    <t>VELD B</t>
  </si>
  <si>
    <t>VELD D</t>
  </si>
  <si>
    <t>Tijd</t>
  </si>
  <si>
    <t>Uitslag</t>
  </si>
  <si>
    <t>Punten</t>
  </si>
  <si>
    <t>Schoonhoven E1</t>
  </si>
  <si>
    <t>Schoonhoven E3</t>
  </si>
  <si>
    <t>Schoonhoven E5</t>
  </si>
  <si>
    <t>Schoonhoven E7</t>
  </si>
  <si>
    <t>Schoonhoven E2</t>
  </si>
  <si>
    <t>Schoonhoven E4</t>
  </si>
  <si>
    <t>Schoonhoven E6</t>
  </si>
  <si>
    <t>Schoonhoven E8</t>
  </si>
  <si>
    <t>Schoonhoven E TOERNOOI 2014</t>
  </si>
  <si>
    <t>VELD A</t>
  </si>
  <si>
    <t>VELD C</t>
  </si>
  <si>
    <t>SCHOONHOVEN TOERNOOI</t>
  </si>
  <si>
    <t>Groep 3</t>
  </si>
  <si>
    <t>Bergambacht E1</t>
  </si>
  <si>
    <t>Bergambacht E3</t>
  </si>
  <si>
    <t>Bergambacht E5</t>
  </si>
  <si>
    <t>Bergambacht E7</t>
  </si>
  <si>
    <r>
      <t xml:space="preserve">SCORES BY:
OnlineExcelCursus.NL
</t>
    </r>
    <r>
      <rPr>
        <sz val="7"/>
        <rFont val="Arial"/>
        <family val="2"/>
      </rPr>
      <t>Michael van den Dool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</si>
</sst>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8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20"/>
      <color theme="0"/>
      <name val="Arial"/>
      <family val="2"/>
    </font>
    <font>
      <b/>
      <sz val="11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2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20" fontId="1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textRotation="90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0" borderId="2" xfId="0" quotePrefix="1" applyNumberFormat="1" applyFont="1" applyBorder="1" applyAlignment="1" applyProtection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textRotation="90"/>
    </xf>
    <xf numFmtId="0" fontId="1" fillId="0" borderId="0" xfId="0" applyNumberFormat="1" applyFont="1" applyBorder="1" applyAlignment="1"/>
    <xf numFmtId="49" fontId="1" fillId="0" borderId="2" xfId="0" quotePrefix="1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textRotation="90"/>
    </xf>
    <xf numFmtId="0" fontId="3" fillId="0" borderId="0" xfId="0" applyNumberFormat="1" applyFont="1" applyBorder="1" applyAlignment="1" applyProtection="1">
      <alignment textRotation="90"/>
    </xf>
    <xf numFmtId="0" fontId="1" fillId="0" borderId="0" xfId="0" applyNumberFormat="1" applyFont="1" applyBorder="1" applyAlignment="1" applyProtection="1"/>
    <xf numFmtId="0" fontId="1" fillId="0" borderId="0" xfId="0" quotePrefix="1" applyNumberFormat="1" applyFont="1" applyBorder="1" applyAlignment="1" applyProtection="1">
      <alignment horizontal="center"/>
    </xf>
    <xf numFmtId="49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vertic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left"/>
    </xf>
    <xf numFmtId="20" fontId="0" fillId="0" borderId="0" xfId="0" applyNumberFormat="1" applyAlignme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2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left"/>
    </xf>
    <xf numFmtId="0" fontId="1" fillId="0" borderId="5" xfId="0" quotePrefix="1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9" fillId="0" borderId="18" xfId="0" applyNumberFormat="1" applyFont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7" fillId="4" borderId="1" xfId="0" applyNumberFormat="1" applyFont="1" applyFill="1" applyBorder="1" applyAlignment="1" applyProtection="1">
      <alignment horizontal="center"/>
    </xf>
    <xf numFmtId="0" fontId="7" fillId="4" borderId="18" xfId="0" applyNumberFormat="1" applyFont="1" applyFill="1" applyBorder="1" applyAlignment="1" applyProtection="1">
      <alignment horizontal="center"/>
    </xf>
    <xf numFmtId="1" fontId="10" fillId="0" borderId="18" xfId="0" applyNumberFormat="1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</xf>
    <xf numFmtId="0" fontId="17" fillId="5" borderId="0" xfId="0" applyFont="1" applyFill="1"/>
    <xf numFmtId="0" fontId="3" fillId="6" borderId="1" xfId="0" applyNumberFormat="1" applyFont="1" applyFill="1" applyBorder="1" applyAlignment="1" applyProtection="1">
      <alignment horizontal="center"/>
    </xf>
    <xf numFmtId="0" fontId="21" fillId="5" borderId="0" xfId="0" applyNumberFormat="1" applyFont="1" applyFill="1" applyAlignment="1" applyProtection="1">
      <alignment horizontal="left"/>
    </xf>
    <xf numFmtId="0" fontId="21" fillId="5" borderId="0" xfId="0" applyNumberFormat="1" applyFont="1" applyFill="1" applyBorder="1" applyAlignment="1" applyProtection="1">
      <alignment horizontal="left"/>
    </xf>
    <xf numFmtId="0" fontId="7" fillId="6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left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left"/>
    </xf>
    <xf numFmtId="0" fontId="2" fillId="6" borderId="1" xfId="0" applyNumberFormat="1" applyFont="1" applyFill="1" applyBorder="1" applyAlignment="1" applyProtection="1">
      <alignment horizontal="center"/>
    </xf>
    <xf numFmtId="0" fontId="25" fillId="0" borderId="0" xfId="0" applyNumberFormat="1" applyFont="1" applyAlignment="1" applyProtection="1">
      <alignment horizontal="center" textRotation="90"/>
    </xf>
    <xf numFmtId="0" fontId="25" fillId="0" borderId="5" xfId="0" applyNumberFormat="1" applyFont="1" applyBorder="1" applyAlignment="1" applyProtection="1">
      <alignment horizontal="center" textRotation="90"/>
    </xf>
    <xf numFmtId="0" fontId="22" fillId="5" borderId="0" xfId="0" applyNumberFormat="1" applyFont="1" applyFill="1" applyBorder="1" applyAlignment="1" applyProtection="1">
      <alignment horizontal="center" vertical="center"/>
    </xf>
    <xf numFmtId="0" fontId="23" fillId="5" borderId="0" xfId="0" applyNumberFormat="1" applyFont="1" applyFill="1" applyBorder="1" applyAlignment="1" applyProtection="1">
      <alignment horizontal="center" vertical="center"/>
    </xf>
    <xf numFmtId="0" fontId="23" fillId="5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Alignment="1" applyProtection="1">
      <alignment horizontal="center"/>
    </xf>
    <xf numFmtId="0" fontId="24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textRotation="90"/>
    </xf>
    <xf numFmtId="0" fontId="18" fillId="5" borderId="5" xfId="0" applyFont="1" applyFill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1" fillId="0" borderId="17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>
      <alignment horizontal="left"/>
    </xf>
    <xf numFmtId="0" fontId="18" fillId="5" borderId="0" xfId="0" applyNumberFormat="1" applyFont="1" applyFill="1" applyAlignment="1" applyProtection="1">
      <alignment horizontal="center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18" fillId="5" borderId="1" xfId="0" applyNumberFormat="1" applyFont="1" applyFill="1" applyBorder="1" applyAlignment="1" applyProtection="1">
      <alignment horizontal="center" vertical="center"/>
    </xf>
    <xf numFmtId="0" fontId="18" fillId="5" borderId="1" xfId="0" applyNumberFormat="1" applyFont="1" applyFill="1" applyBorder="1" applyAlignment="1" applyProtection="1">
      <alignment horizontal="center" textRotation="90"/>
    </xf>
    <xf numFmtId="0" fontId="20" fillId="6" borderId="8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 textRotation="90"/>
    </xf>
    <xf numFmtId="0" fontId="16" fillId="5" borderId="0" xfId="0" applyNumberFormat="1" applyFont="1" applyFill="1" applyBorder="1" applyAlignment="1" applyProtection="1">
      <alignment horizontal="center" vertical="center"/>
    </xf>
    <xf numFmtId="0" fontId="16" fillId="5" borderId="5" xfId="0" applyNumberFormat="1" applyFont="1" applyFill="1" applyBorder="1" applyAlignment="1" applyProtection="1">
      <alignment horizontal="center" vertical="center"/>
    </xf>
    <xf numFmtId="0" fontId="16" fillId="5" borderId="7" xfId="0" applyNumberFormat="1" applyFont="1" applyFill="1" applyBorder="1" applyAlignment="1" applyProtection="1">
      <alignment horizontal="center" vertical="center"/>
    </xf>
    <xf numFmtId="0" fontId="16" fillId="5" borderId="2" xfId="0" applyNumberFormat="1" applyFont="1" applyFill="1" applyBorder="1" applyAlignment="1" applyProtection="1">
      <alignment horizontal="center" vertical="center"/>
    </xf>
    <xf numFmtId="0" fontId="16" fillId="5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19" fillId="5" borderId="20" xfId="0" applyNumberFormat="1" applyFont="1" applyFill="1" applyBorder="1" applyAlignment="1" applyProtection="1">
      <alignment horizontal="center" vertical="center"/>
    </xf>
    <xf numFmtId="0" fontId="19" fillId="5" borderId="3" xfId="0" applyNumberFormat="1" applyFont="1" applyFill="1" applyBorder="1" applyAlignment="1" applyProtection="1">
      <alignment horizontal="center" vertical="center"/>
    </xf>
    <xf numFmtId="0" fontId="19" fillId="5" borderId="21" xfId="0" applyNumberFormat="1" applyFont="1" applyFill="1" applyBorder="1" applyAlignment="1" applyProtection="1">
      <alignment horizontal="center" vertical="center"/>
    </xf>
    <xf numFmtId="0" fontId="19" fillId="5" borderId="16" xfId="0" applyNumberFormat="1" applyFont="1" applyFill="1" applyBorder="1" applyAlignment="1" applyProtection="1">
      <alignment horizontal="center" vertical="center"/>
    </xf>
    <xf numFmtId="0" fontId="19" fillId="5" borderId="0" xfId="0" applyNumberFormat="1" applyFont="1" applyFill="1" applyBorder="1" applyAlignment="1" applyProtection="1">
      <alignment horizontal="center" vertical="center"/>
    </xf>
    <xf numFmtId="0" fontId="19" fillId="5" borderId="4" xfId="0" applyNumberFormat="1" applyFont="1" applyFill="1" applyBorder="1" applyAlignment="1" applyProtection="1">
      <alignment horizontal="center" vertical="center"/>
    </xf>
    <xf numFmtId="0" fontId="19" fillId="5" borderId="17" xfId="0" applyNumberFormat="1" applyFont="1" applyFill="1" applyBorder="1" applyAlignment="1" applyProtection="1">
      <alignment horizontal="center" vertical="center"/>
    </xf>
    <xf numFmtId="0" fontId="19" fillId="5" borderId="5" xfId="0" applyNumberFormat="1" applyFont="1" applyFill="1" applyBorder="1" applyAlignment="1" applyProtection="1">
      <alignment horizontal="center" vertical="center"/>
    </xf>
    <xf numFmtId="0" fontId="19" fillId="5" borderId="19" xfId="0" applyNumberFormat="1" applyFont="1" applyFill="1" applyBorder="1" applyAlignment="1" applyProtection="1">
      <alignment horizontal="center" vertical="center"/>
    </xf>
    <xf numFmtId="0" fontId="18" fillId="5" borderId="22" xfId="0" applyNumberFormat="1" applyFont="1" applyFill="1" applyBorder="1" applyAlignment="1" applyProtection="1">
      <alignment horizontal="center" textRotation="90"/>
    </xf>
    <xf numFmtId="0" fontId="18" fillId="5" borderId="23" xfId="0" applyNumberFormat="1" applyFont="1" applyFill="1" applyBorder="1" applyAlignment="1" applyProtection="1">
      <alignment horizontal="center" textRotation="90"/>
    </xf>
    <xf numFmtId="0" fontId="18" fillId="5" borderId="18" xfId="0" applyNumberFormat="1" applyFont="1" applyFill="1" applyBorder="1" applyAlignment="1" applyProtection="1">
      <alignment horizontal="center" textRotation="90"/>
    </xf>
    <xf numFmtId="0" fontId="18" fillId="5" borderId="22" xfId="0" applyNumberFormat="1" applyFont="1" applyFill="1" applyBorder="1" applyAlignment="1" applyProtection="1">
      <alignment horizontal="center" vertical="center"/>
    </xf>
    <xf numFmtId="0" fontId="18" fillId="5" borderId="23" xfId="0" applyNumberFormat="1" applyFont="1" applyFill="1" applyBorder="1" applyAlignment="1" applyProtection="1">
      <alignment horizontal="center" vertical="center"/>
    </xf>
    <xf numFmtId="0" fontId="18" fillId="5" borderId="18" xfId="0" applyNumberFormat="1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152400</xdr:colOff>
          <xdr:row>11</xdr:row>
          <xdr:rowOff>152400</xdr:rowOff>
        </xdr:from>
        <xdr:to>
          <xdr:col>57</xdr:col>
          <xdr:colOff>333375</xdr:colOff>
          <xdr:row>14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SCORE DEMO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180975</xdr:colOff>
          <xdr:row>15</xdr:row>
          <xdr:rowOff>171450</xdr:rowOff>
        </xdr:from>
        <xdr:to>
          <xdr:col>57</xdr:col>
          <xdr:colOff>381000</xdr:colOff>
          <xdr:row>18</xdr:row>
          <xdr:rowOff>152400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Sportprijzen!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54</xdr:col>
      <xdr:colOff>57391</xdr:colOff>
      <xdr:row>36</xdr:row>
      <xdr:rowOff>168089</xdr:rowOff>
    </xdr:from>
    <xdr:to>
      <xdr:col>59</xdr:col>
      <xdr:colOff>355024</xdr:colOff>
      <xdr:row>45</xdr:row>
      <xdr:rowOff>10886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0626" y="8292354"/>
          <a:ext cx="2449163" cy="1859856"/>
        </a:xfrm>
        <a:prstGeom prst="rect">
          <a:avLst/>
        </a:prstGeom>
      </xdr:spPr>
    </xdr:pic>
    <xdr:clientData/>
  </xdr:twoCellAnchor>
  <xdr:twoCellAnchor editAs="oneCell">
    <xdr:from>
      <xdr:col>54</xdr:col>
      <xdr:colOff>176375</xdr:colOff>
      <xdr:row>30</xdr:row>
      <xdr:rowOff>170311</xdr:rowOff>
    </xdr:from>
    <xdr:to>
      <xdr:col>57</xdr:col>
      <xdr:colOff>518659</xdr:colOff>
      <xdr:row>36</xdr:row>
      <xdr:rowOff>125843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9610" y="6949870"/>
          <a:ext cx="1283578" cy="1300238"/>
        </a:xfrm>
        <a:prstGeom prst="rect">
          <a:avLst/>
        </a:prstGeom>
      </xdr:spPr>
    </xdr:pic>
    <xdr:clientData/>
  </xdr:twoCellAnchor>
  <xdr:twoCellAnchor editAs="oneCell">
    <xdr:from>
      <xdr:col>54</xdr:col>
      <xdr:colOff>166633</xdr:colOff>
      <xdr:row>20</xdr:row>
      <xdr:rowOff>28561</xdr:rowOff>
    </xdr:from>
    <xdr:to>
      <xdr:col>59</xdr:col>
      <xdr:colOff>16613</xdr:colOff>
      <xdr:row>23</xdr:row>
      <xdr:rowOff>201277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49868" y="4566943"/>
          <a:ext cx="2001510" cy="845069"/>
        </a:xfrm>
        <a:prstGeom prst="rect">
          <a:avLst/>
        </a:prstGeom>
      </xdr:spPr>
    </xdr:pic>
    <xdr:clientData/>
  </xdr:twoCellAnchor>
  <xdr:twoCellAnchor editAs="oneCell">
    <xdr:from>
      <xdr:col>54</xdr:col>
      <xdr:colOff>24244</xdr:colOff>
      <xdr:row>25</xdr:row>
      <xdr:rowOff>135720</xdr:rowOff>
    </xdr:from>
    <xdr:to>
      <xdr:col>58</xdr:col>
      <xdr:colOff>210860</xdr:colOff>
      <xdr:row>29</xdr:row>
      <xdr:rowOff>116957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07479" y="5794691"/>
          <a:ext cx="1733028" cy="877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152400</xdr:rowOff>
    </xdr:from>
    <xdr:to>
      <xdr:col>10</xdr:col>
      <xdr:colOff>123825</xdr:colOff>
      <xdr:row>26</xdr:row>
      <xdr:rowOff>123825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333375" y="3248025"/>
          <a:ext cx="2266950" cy="1314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Hier wordt pas iets geplaatst als alle uitslagen van de Poule zijn ingevuld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280797</xdr:colOff>
      <xdr:row>23</xdr:row>
      <xdr:rowOff>334511</xdr:rowOff>
    </xdr:from>
    <xdr:to>
      <xdr:col>18</xdr:col>
      <xdr:colOff>158210</xdr:colOff>
      <xdr:row>34</xdr:row>
      <xdr:rowOff>22667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5197" y="4639811"/>
          <a:ext cx="2449163" cy="1859856"/>
        </a:xfrm>
        <a:prstGeom prst="rect">
          <a:avLst/>
        </a:prstGeom>
      </xdr:spPr>
    </xdr:pic>
    <xdr:clientData/>
  </xdr:twoCellAnchor>
  <xdr:twoCellAnchor editAs="oneCell">
    <xdr:from>
      <xdr:col>14</xdr:col>
      <xdr:colOff>399781</xdr:colOff>
      <xdr:row>16</xdr:row>
      <xdr:rowOff>77877</xdr:rowOff>
    </xdr:from>
    <xdr:to>
      <xdr:col>16</xdr:col>
      <xdr:colOff>330809</xdr:colOff>
      <xdr:row>23</xdr:row>
      <xdr:rowOff>292265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4181" y="3297327"/>
          <a:ext cx="1283578" cy="1300238"/>
        </a:xfrm>
        <a:prstGeom prst="rect">
          <a:avLst/>
        </a:prstGeom>
      </xdr:spPr>
    </xdr:pic>
    <xdr:clientData/>
  </xdr:twoCellAnchor>
  <xdr:twoCellAnchor editAs="oneCell">
    <xdr:from>
      <xdr:col>14</xdr:col>
      <xdr:colOff>390039</xdr:colOff>
      <xdr:row>3</xdr:row>
      <xdr:rowOff>180975</xdr:rowOff>
    </xdr:from>
    <xdr:to>
      <xdr:col>17</xdr:col>
      <xdr:colOff>429399</xdr:colOff>
      <xdr:row>8</xdr:row>
      <xdr:rowOff>64019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24439" y="914400"/>
          <a:ext cx="2001510" cy="845069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247650</xdr:colOff>
      <xdr:row>10</xdr:row>
      <xdr:rowOff>65698</xdr:rowOff>
    </xdr:from>
    <xdr:to>
      <xdr:col>17</xdr:col>
      <xdr:colOff>18528</xdr:colOff>
      <xdr:row>14</xdr:row>
      <xdr:rowOff>181405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82050" y="2142148"/>
          <a:ext cx="1733028" cy="877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290322</xdr:colOff>
      <xdr:row>23</xdr:row>
      <xdr:rowOff>305936</xdr:rowOff>
    </xdr:from>
    <xdr:to>
      <xdr:col>16</xdr:col>
      <xdr:colOff>224885</xdr:colOff>
      <xdr:row>33</xdr:row>
      <xdr:rowOff>127442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0947" y="4573136"/>
          <a:ext cx="2449163" cy="1859856"/>
        </a:xfrm>
        <a:prstGeom prst="rect">
          <a:avLst/>
        </a:prstGeom>
      </xdr:spPr>
    </xdr:pic>
    <xdr:clientData/>
  </xdr:twoCellAnchor>
  <xdr:twoCellAnchor editAs="oneCell">
    <xdr:from>
      <xdr:col>12</xdr:col>
      <xdr:colOff>409306</xdr:colOff>
      <xdr:row>16</xdr:row>
      <xdr:rowOff>77877</xdr:rowOff>
    </xdr:from>
    <xdr:to>
      <xdr:col>14</xdr:col>
      <xdr:colOff>397484</xdr:colOff>
      <xdr:row>23</xdr:row>
      <xdr:rowOff>263690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9931" y="3230652"/>
          <a:ext cx="1283578" cy="1300238"/>
        </a:xfrm>
        <a:prstGeom prst="rect">
          <a:avLst/>
        </a:prstGeom>
      </xdr:spPr>
    </xdr:pic>
    <xdr:clientData/>
  </xdr:twoCellAnchor>
  <xdr:twoCellAnchor editAs="oneCell">
    <xdr:from>
      <xdr:col>12</xdr:col>
      <xdr:colOff>399564</xdr:colOff>
      <xdr:row>3</xdr:row>
      <xdr:rowOff>180975</xdr:rowOff>
    </xdr:from>
    <xdr:to>
      <xdr:col>15</xdr:col>
      <xdr:colOff>496074</xdr:colOff>
      <xdr:row>8</xdr:row>
      <xdr:rowOff>64019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0189" y="847725"/>
          <a:ext cx="2001510" cy="845069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10</xdr:row>
      <xdr:rowOff>65698</xdr:rowOff>
    </xdr:from>
    <xdr:to>
      <xdr:col>15</xdr:col>
      <xdr:colOff>85203</xdr:colOff>
      <xdr:row>14</xdr:row>
      <xdr:rowOff>181405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67800" y="2075473"/>
          <a:ext cx="1733028" cy="8777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252222</xdr:colOff>
      <xdr:row>23</xdr:row>
      <xdr:rowOff>1136</xdr:rowOff>
    </xdr:from>
    <xdr:to>
      <xdr:col>16</xdr:col>
      <xdr:colOff>167735</xdr:colOff>
      <xdr:row>33</xdr:row>
      <xdr:rowOff>127442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1822" y="4792211"/>
          <a:ext cx="2449163" cy="1859856"/>
        </a:xfrm>
        <a:prstGeom prst="rect">
          <a:avLst/>
        </a:prstGeom>
      </xdr:spPr>
    </xdr:pic>
    <xdr:clientData/>
  </xdr:twoCellAnchor>
  <xdr:twoCellAnchor editAs="oneCell">
    <xdr:from>
      <xdr:col>12</xdr:col>
      <xdr:colOff>371206</xdr:colOff>
      <xdr:row>16</xdr:row>
      <xdr:rowOff>173127</xdr:rowOff>
    </xdr:from>
    <xdr:to>
      <xdr:col>14</xdr:col>
      <xdr:colOff>340334</xdr:colOff>
      <xdr:row>22</xdr:row>
      <xdr:rowOff>358940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0806" y="3449727"/>
          <a:ext cx="1283578" cy="1300238"/>
        </a:xfrm>
        <a:prstGeom prst="rect">
          <a:avLst/>
        </a:prstGeom>
      </xdr:spPr>
    </xdr:pic>
    <xdr:clientData/>
  </xdr:twoCellAnchor>
  <xdr:twoCellAnchor editAs="oneCell">
    <xdr:from>
      <xdr:col>12</xdr:col>
      <xdr:colOff>361464</xdr:colOff>
      <xdr:row>4</xdr:row>
      <xdr:rowOff>76200</xdr:rowOff>
    </xdr:from>
    <xdr:to>
      <xdr:col>15</xdr:col>
      <xdr:colOff>438924</xdr:colOff>
      <xdr:row>8</xdr:row>
      <xdr:rowOff>159269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91064" y="1066800"/>
          <a:ext cx="2001510" cy="845069"/>
        </a:xfrm>
        <a:prstGeom prst="rect">
          <a:avLst/>
        </a:prstGeom>
      </xdr:spPr>
    </xdr:pic>
    <xdr:clientData/>
  </xdr:twoCellAnchor>
  <xdr:twoCellAnchor editAs="oneCell">
    <xdr:from>
      <xdr:col>12</xdr:col>
      <xdr:colOff>219075</xdr:colOff>
      <xdr:row>10</xdr:row>
      <xdr:rowOff>160948</xdr:rowOff>
    </xdr:from>
    <xdr:to>
      <xdr:col>15</xdr:col>
      <xdr:colOff>28053</xdr:colOff>
      <xdr:row>15</xdr:row>
      <xdr:rowOff>86155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8675" y="2294548"/>
          <a:ext cx="1733028" cy="8777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80772</xdr:colOff>
      <xdr:row>22</xdr:row>
      <xdr:rowOff>267836</xdr:rowOff>
    </xdr:from>
    <xdr:to>
      <xdr:col>16</xdr:col>
      <xdr:colOff>5810</xdr:colOff>
      <xdr:row>32</xdr:row>
      <xdr:rowOff>79817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3772" y="4763636"/>
          <a:ext cx="2449163" cy="1859856"/>
        </a:xfrm>
        <a:prstGeom prst="rect">
          <a:avLst/>
        </a:prstGeom>
      </xdr:spPr>
    </xdr:pic>
    <xdr:clientData/>
  </xdr:twoCellAnchor>
  <xdr:twoCellAnchor editAs="oneCell">
    <xdr:from>
      <xdr:col>12</xdr:col>
      <xdr:colOff>199756</xdr:colOff>
      <xdr:row>16</xdr:row>
      <xdr:rowOff>39777</xdr:rowOff>
    </xdr:from>
    <xdr:to>
      <xdr:col>14</xdr:col>
      <xdr:colOff>178409</xdr:colOff>
      <xdr:row>22</xdr:row>
      <xdr:rowOff>225590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2756" y="3421152"/>
          <a:ext cx="1283578" cy="130023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190014</xdr:colOff>
      <xdr:row>3</xdr:row>
      <xdr:rowOff>142875</xdr:rowOff>
    </xdr:from>
    <xdr:to>
      <xdr:col>15</xdr:col>
      <xdr:colOff>276999</xdr:colOff>
      <xdr:row>8</xdr:row>
      <xdr:rowOff>25919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014" y="1038225"/>
          <a:ext cx="2001510" cy="845069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10</xdr:row>
      <xdr:rowOff>27598</xdr:rowOff>
    </xdr:from>
    <xdr:to>
      <xdr:col>14</xdr:col>
      <xdr:colOff>475728</xdr:colOff>
      <xdr:row>14</xdr:row>
      <xdr:rowOff>143305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0625" y="2265973"/>
          <a:ext cx="1733028" cy="87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Q104"/>
  <sheetViews>
    <sheetView tabSelected="1" zoomScale="85" zoomScaleNormal="85" workbookViewId="0">
      <selection activeCell="BI16" sqref="BI16"/>
    </sheetView>
  </sheetViews>
  <sheetFormatPr defaultColWidth="9.140625" defaultRowHeight="14.25" x14ac:dyDescent="0.2"/>
  <cols>
    <col min="1" max="7" width="3.7109375" style="4" customWidth="1"/>
    <col min="8" max="8" width="3.7109375" style="14" customWidth="1"/>
    <col min="9" max="9" width="3.5703125" style="30" customWidth="1"/>
    <col min="10" max="11" width="3.7109375" style="14" customWidth="1"/>
    <col min="12" max="12" width="3.7109375" style="4" customWidth="1"/>
    <col min="13" max="13" width="3.5703125" style="4" customWidth="1"/>
    <col min="14" max="14" width="4.28515625" style="4" bestFit="1" customWidth="1"/>
    <col min="15" max="17" width="3.5703125" style="4" customWidth="1"/>
    <col min="18" max="18" width="3.7109375" style="4" customWidth="1"/>
    <col min="19" max="19" width="3.7109375" style="8" customWidth="1"/>
    <col min="20" max="20" width="3.7109375" style="12" customWidth="1"/>
    <col min="21" max="25" width="3.7109375" style="4" customWidth="1"/>
    <col min="26" max="26" width="3.7109375" style="14" customWidth="1"/>
    <col min="27" max="27" width="3.7109375" style="12" customWidth="1"/>
    <col min="28" max="28" width="3.7109375" style="14" customWidth="1"/>
    <col min="29" max="29" width="6.7109375" style="4" bestFit="1" customWidth="1"/>
    <col min="30" max="42" width="3.7109375" style="4" customWidth="1"/>
    <col min="43" max="43" width="6.7109375" style="4" bestFit="1" customWidth="1"/>
    <col min="44" max="52" width="3.7109375" style="4" customWidth="1"/>
    <col min="53" max="53" width="5.140625" style="4" customWidth="1"/>
    <col min="54" max="54" width="3.42578125" style="4" customWidth="1"/>
    <col min="55" max="55" width="4.28515625" style="4" customWidth="1"/>
    <col min="56" max="56" width="3.5703125" style="4" customWidth="1"/>
    <col min="57" max="57" width="6.140625" style="4" customWidth="1"/>
    <col min="58" max="61" width="9.140625" style="4"/>
    <col min="62" max="62" width="2.28515625" style="4" bestFit="1" customWidth="1"/>
    <col min="63" max="63" width="9.7109375" style="4" bestFit="1" customWidth="1"/>
    <col min="64" max="64" width="2.28515625" style="4" bestFit="1" customWidth="1"/>
    <col min="65" max="65" width="10.42578125" style="4" bestFit="1" customWidth="1"/>
    <col min="66" max="66" width="2.28515625" style="4" bestFit="1" customWidth="1"/>
    <col min="67" max="67" width="10.140625" style="4" bestFit="1" customWidth="1"/>
    <col min="68" max="68" width="2.28515625" style="4" bestFit="1" customWidth="1"/>
    <col min="69" max="16384" width="9.140625" style="4"/>
  </cols>
  <sheetData>
    <row r="1" spans="1:69" ht="14.25" customHeight="1" x14ac:dyDescent="0.2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2">
        <f>COUNTA(U14:W23)</f>
        <v>30</v>
      </c>
      <c r="AZ1" s="2">
        <f>COUNTA(AT14:AV23)</f>
        <v>30</v>
      </c>
      <c r="BA1" s="2">
        <f>COUNTA(U31:W40)</f>
        <v>30</v>
      </c>
      <c r="BB1" s="2">
        <f>COUNTA(AT31:AV40)</f>
        <v>30</v>
      </c>
      <c r="BJ1" s="4">
        <f ca="1">VALUE(A6)</f>
        <v>1</v>
      </c>
      <c r="BK1" s="4" t="str">
        <f>B6</f>
        <v>Schoonhoven E1</v>
      </c>
      <c r="BL1" s="4">
        <f ca="1">VALUE(O6)</f>
        <v>1</v>
      </c>
      <c r="BM1" s="4" t="str">
        <f>P6</f>
        <v>Schoonhoven E3</v>
      </c>
      <c r="BN1" s="4">
        <f ca="1">VALUE(AD6)</f>
        <v>1</v>
      </c>
      <c r="BO1" s="4" t="str">
        <f>AE6</f>
        <v>Schoonhoven E5</v>
      </c>
      <c r="BP1" s="4">
        <f ca="1">VALUE(AR6)</f>
        <v>1</v>
      </c>
      <c r="BQ1" s="4" t="str">
        <f>AS6</f>
        <v>Schoonhoven E7</v>
      </c>
    </row>
    <row r="2" spans="1:69" ht="1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BJ2" s="4">
        <f ca="1">VALUE(A7)</f>
        <v>5</v>
      </c>
      <c r="BK2" s="4" t="str">
        <f>B7</f>
        <v>Schoonhoven E2</v>
      </c>
      <c r="BL2" s="4">
        <f ca="1">VALUE(O7)</f>
        <v>5</v>
      </c>
      <c r="BM2" s="4" t="str">
        <f>P7</f>
        <v>Schoonhoven E4</v>
      </c>
      <c r="BN2" s="4">
        <f ca="1">VALUE(AD7)</f>
        <v>5</v>
      </c>
      <c r="BO2" s="4" t="str">
        <f>AE7</f>
        <v>Schoonhoven E6</v>
      </c>
      <c r="BP2" s="4">
        <f ca="1">VALUE(AR7)</f>
        <v>5</v>
      </c>
      <c r="BQ2" s="4" t="str">
        <f>AS7</f>
        <v>Schoonhoven E8</v>
      </c>
    </row>
    <row r="3" spans="1:69" s="1" customFormat="1" ht="21" customHeight="1" x14ac:dyDescent="0.25">
      <c r="A3" s="87" t="s">
        <v>19</v>
      </c>
      <c r="D3" s="2"/>
      <c r="E3" s="2"/>
      <c r="F3" s="6"/>
      <c r="G3" s="6"/>
      <c r="H3" s="5"/>
      <c r="I3" s="34"/>
      <c r="J3" s="21"/>
      <c r="K3" s="80" t="s">
        <v>36</v>
      </c>
      <c r="L3" s="80" t="s">
        <v>34</v>
      </c>
      <c r="M3" s="80" t="s">
        <v>35</v>
      </c>
      <c r="N3" s="80" t="s">
        <v>33</v>
      </c>
      <c r="O3" s="87" t="s">
        <v>19</v>
      </c>
      <c r="U3" s="28"/>
      <c r="V3" s="28"/>
      <c r="W3" s="6"/>
      <c r="X3" s="34"/>
      <c r="Z3" s="80" t="s">
        <v>36</v>
      </c>
      <c r="AA3" s="80" t="s">
        <v>34</v>
      </c>
      <c r="AB3" s="80" t="s">
        <v>35</v>
      </c>
      <c r="AC3" s="80" t="s">
        <v>33</v>
      </c>
      <c r="AD3" s="87" t="s">
        <v>19</v>
      </c>
      <c r="AE3" s="21"/>
      <c r="AF3" s="23"/>
      <c r="AH3" s="6"/>
      <c r="AI3" s="6"/>
      <c r="AJ3" s="6"/>
      <c r="AK3" s="34"/>
      <c r="AN3" s="80" t="s">
        <v>36</v>
      </c>
      <c r="AO3" s="80" t="s">
        <v>34</v>
      </c>
      <c r="AP3" s="80" t="s">
        <v>35</v>
      </c>
      <c r="AQ3" s="80" t="s">
        <v>33</v>
      </c>
      <c r="AR3" s="87" t="s">
        <v>19</v>
      </c>
      <c r="AS3" s="6"/>
      <c r="AT3" s="6"/>
      <c r="AU3" s="31"/>
      <c r="AY3" s="34"/>
      <c r="BB3" s="80" t="s">
        <v>36</v>
      </c>
      <c r="BC3" s="80" t="s">
        <v>34</v>
      </c>
      <c r="BD3" s="80" t="s">
        <v>35</v>
      </c>
      <c r="BE3" s="80" t="s">
        <v>33</v>
      </c>
      <c r="BJ3" s="4">
        <f ca="1">VALUE(A8)</f>
        <v>2</v>
      </c>
      <c r="BK3" s="4" t="str">
        <f>B8</f>
        <v>Jodan Boys E2</v>
      </c>
      <c r="BL3" s="4">
        <f ca="1">VALUE(O8)</f>
        <v>2</v>
      </c>
      <c r="BM3" s="4" t="str">
        <f>P8</f>
        <v>RKDEO E3</v>
      </c>
      <c r="BN3" s="4">
        <f ca="1">VALUE(AD8)</f>
        <v>2</v>
      </c>
      <c r="BO3" s="4" t="str">
        <f>AE8</f>
        <v>RKDEO E9</v>
      </c>
      <c r="BP3" s="4">
        <f ca="1">VALUE(AR8)</f>
        <v>2</v>
      </c>
      <c r="BQ3" s="4" t="str">
        <f>AS8</f>
        <v>VFC Vlaardingen E8</v>
      </c>
    </row>
    <row r="4" spans="1:69" s="1" customFormat="1" ht="20.25" customHeight="1" x14ac:dyDescent="0.25">
      <c r="A4" s="87"/>
      <c r="D4" s="25"/>
      <c r="E4" s="11"/>
      <c r="F4" s="24"/>
      <c r="G4" s="24"/>
      <c r="H4" s="24"/>
      <c r="I4" s="35"/>
      <c r="J4" s="5"/>
      <c r="K4" s="80"/>
      <c r="L4" s="80"/>
      <c r="M4" s="80"/>
      <c r="N4" s="80"/>
      <c r="O4" s="87"/>
      <c r="T4" s="25"/>
      <c r="U4" s="27"/>
      <c r="V4" s="27"/>
      <c r="W4" s="27"/>
      <c r="X4" s="31"/>
      <c r="Y4" s="25"/>
      <c r="Z4" s="80"/>
      <c r="AA4" s="80"/>
      <c r="AB4" s="80"/>
      <c r="AC4" s="80"/>
      <c r="AD4" s="87"/>
      <c r="AE4" s="21"/>
      <c r="AF4" s="2"/>
      <c r="AH4" s="6"/>
      <c r="AI4" s="6"/>
      <c r="AJ4" s="6"/>
      <c r="AK4" s="31"/>
      <c r="AN4" s="80"/>
      <c r="AO4" s="80"/>
      <c r="AP4" s="80"/>
      <c r="AQ4" s="80"/>
      <c r="AR4" s="87"/>
      <c r="AS4" s="6"/>
      <c r="AT4" s="6"/>
      <c r="AU4" s="31"/>
      <c r="AY4" s="31"/>
      <c r="BB4" s="80"/>
      <c r="BC4" s="80"/>
      <c r="BD4" s="80"/>
      <c r="BE4" s="80"/>
      <c r="BJ4" s="4">
        <f ca="1">VALUE(A9)</f>
        <v>4</v>
      </c>
      <c r="BK4" s="4" t="str">
        <f>B9</f>
        <v>Alblasserdam E1</v>
      </c>
      <c r="BL4" s="4">
        <f ca="1">VALUE(O9)</f>
        <v>4</v>
      </c>
      <c r="BM4" s="4" t="str">
        <f>P9</f>
        <v>VV GZ E3</v>
      </c>
      <c r="BN4" s="4">
        <f ca="1">VALUE(AD9)</f>
        <v>4</v>
      </c>
      <c r="BO4" s="4" t="str">
        <f>AE9</f>
        <v>scVictorie'04 E3</v>
      </c>
      <c r="BP4" s="4">
        <f ca="1">VALUE(AR9)</f>
        <v>4</v>
      </c>
      <c r="BQ4" s="4" t="str">
        <f>AS9</f>
        <v>Jodan Boys E8</v>
      </c>
    </row>
    <row r="5" spans="1:69" s="1" customFormat="1" ht="21.75" customHeight="1" x14ac:dyDescent="0.2">
      <c r="A5" s="88"/>
      <c r="B5" s="82" t="s">
        <v>23</v>
      </c>
      <c r="C5" s="82"/>
      <c r="D5" s="82"/>
      <c r="E5" s="82"/>
      <c r="F5" s="82"/>
      <c r="G5" s="82"/>
      <c r="H5" s="47" t="s">
        <v>1</v>
      </c>
      <c r="I5" s="48" t="s">
        <v>2</v>
      </c>
      <c r="J5" s="48" t="s">
        <v>3</v>
      </c>
      <c r="K5" s="81"/>
      <c r="L5" s="81"/>
      <c r="M5" s="81"/>
      <c r="N5" s="81"/>
      <c r="O5" s="88"/>
      <c r="P5" s="82" t="s">
        <v>22</v>
      </c>
      <c r="Q5" s="82"/>
      <c r="R5" s="82"/>
      <c r="S5" s="82"/>
      <c r="T5" s="82"/>
      <c r="U5" s="82"/>
      <c r="V5" s="82"/>
      <c r="W5" s="47" t="s">
        <v>1</v>
      </c>
      <c r="X5" s="47" t="s">
        <v>2</v>
      </c>
      <c r="Y5" s="47" t="s">
        <v>3</v>
      </c>
      <c r="Z5" s="81"/>
      <c r="AA5" s="81"/>
      <c r="AB5" s="81"/>
      <c r="AC5" s="81"/>
      <c r="AD5" s="88"/>
      <c r="AE5" s="82" t="s">
        <v>66</v>
      </c>
      <c r="AF5" s="82"/>
      <c r="AG5" s="82"/>
      <c r="AH5" s="82"/>
      <c r="AI5" s="82"/>
      <c r="AJ5" s="82"/>
      <c r="AK5" s="47" t="s">
        <v>1</v>
      </c>
      <c r="AL5" s="47" t="s">
        <v>2</v>
      </c>
      <c r="AM5" s="47" t="s">
        <v>3</v>
      </c>
      <c r="AN5" s="81"/>
      <c r="AO5" s="81"/>
      <c r="AP5" s="81"/>
      <c r="AQ5" s="81"/>
      <c r="AR5" s="88"/>
      <c r="AS5" s="82" t="s">
        <v>21</v>
      </c>
      <c r="AT5" s="82"/>
      <c r="AU5" s="82"/>
      <c r="AV5" s="82"/>
      <c r="AW5" s="82"/>
      <c r="AX5" s="82"/>
      <c r="AY5" s="47" t="s">
        <v>1</v>
      </c>
      <c r="AZ5" s="47" t="s">
        <v>2</v>
      </c>
      <c r="BA5" s="47" t="s">
        <v>3</v>
      </c>
      <c r="BB5" s="81"/>
      <c r="BC5" s="81"/>
      <c r="BD5" s="81"/>
      <c r="BE5" s="81"/>
      <c r="BJ5" s="4">
        <f ca="1">VALUE(A10)</f>
        <v>3</v>
      </c>
      <c r="BK5" s="4" t="str">
        <f>B10</f>
        <v>Excelcior ??</v>
      </c>
      <c r="BL5" s="4">
        <f ca="1">VALUE(O10)</f>
        <v>3</v>
      </c>
      <c r="BM5" s="4" t="str">
        <f>P10</f>
        <v>Alblasserdam E3</v>
      </c>
      <c r="BN5" s="4">
        <f ca="1">VALUE(AD10)</f>
        <v>3</v>
      </c>
      <c r="BO5" s="4" t="str">
        <f>AE10</f>
        <v>Jodan Boys E6</v>
      </c>
      <c r="BP5" s="4">
        <f ca="1">VALUE(AR10)</f>
        <v>3</v>
      </c>
      <c r="BQ5" s="4" t="str">
        <f>AS10</f>
        <v>Smitshoek E10</v>
      </c>
    </row>
    <row r="6" spans="1:69" s="1" customFormat="1" ht="18" customHeight="1" x14ac:dyDescent="0.25">
      <c r="A6" s="69">
        <f ca="1">RANK(J6,$J$6:$J$10,0)</f>
        <v>1</v>
      </c>
      <c r="B6" s="79" t="s">
        <v>54</v>
      </c>
      <c r="C6" s="79"/>
      <c r="D6" s="79"/>
      <c r="E6" s="79"/>
      <c r="F6" s="79"/>
      <c r="G6" s="79"/>
      <c r="H6" s="16">
        <f t="shared" ref="H6:H11" ca="1" si="0">SUMIF($G$14:$L$28,B6,$U$14:$U$28)+SUMIF($N$14:$S$28,B6,$W$14:$W$28)</f>
        <v>16</v>
      </c>
      <c r="I6" s="16">
        <f t="shared" ref="I6:I11" ca="1" si="1">SUMIF($G$14:$L$28,B6,$W$14:$W$28)+SUMIF($N$14:$S$28,B6,$U$14:$U$28)</f>
        <v>5</v>
      </c>
      <c r="J6" s="49">
        <f t="shared" ref="J6:J11" ca="1" si="2">(K6*3)+L6+(H6*0.001)-(I6*0.001)</f>
        <v>15.010999999999999</v>
      </c>
      <c r="K6" s="50">
        <f t="shared" ref="K6:K11" si="3">SUMPRODUCT(($G$14:$L$28=B6)*($Y$14:$Y$28=3))+SUMPRODUCT(($N$14:$S$28=B6)*($AA$14:$AA$28=3))</f>
        <v>5</v>
      </c>
      <c r="L6" s="50">
        <f t="shared" ref="L6:L11" si="4">SUMPRODUCT(($G$14:$L$28=B6)*($Y$14:$Y$28=1))+SUMPRODUCT(($N$14:$S$28=B6)*($AA$14:$AA$28=1))</f>
        <v>0</v>
      </c>
      <c r="M6" s="50">
        <f t="shared" ref="M6:M11" si="5">SUMPRODUCT(($G$14:$L$28=B6)*($Y$14:$Y$28=0))+SUMPRODUCT(($N$14:$S$28=B6)*($AA$14:$AA$28=0))</f>
        <v>0</v>
      </c>
      <c r="N6" s="51">
        <f t="shared" ref="N6:N11" ca="1" si="6">H6-I6</f>
        <v>11</v>
      </c>
      <c r="O6" s="72">
        <f ca="1">RANK(Y6,$Y$6:$Y$10,0)</f>
        <v>1</v>
      </c>
      <c r="P6" s="79" t="s">
        <v>55</v>
      </c>
      <c r="Q6" s="79"/>
      <c r="R6" s="79"/>
      <c r="S6" s="79"/>
      <c r="T6" s="79"/>
      <c r="U6" s="79"/>
      <c r="V6" s="79"/>
      <c r="W6" s="16">
        <f t="shared" ref="W6:W11" ca="1" si="7">SUMIF($AF$14:$AK$28,P6,$AT$14:$AT$28)+SUMIF($AM$14:$AR$28,P6,$AV$14:$AV$28)</f>
        <v>16</v>
      </c>
      <c r="X6" s="16">
        <f t="shared" ref="X6:X11" ca="1" si="8">SUMIF($AF$14:$AK$28,P6,$AV$14:$AV$28)+SUMIF($AM$14:$AR$28,P6,$AT$14:$AT$28)</f>
        <v>5</v>
      </c>
      <c r="Y6" s="49">
        <f t="shared" ref="Y6:Y11" ca="1" si="9">(Z6*3)+AA6+(W6*0.001)-(X6*0.001)</f>
        <v>15.010999999999999</v>
      </c>
      <c r="Z6" s="50">
        <f t="shared" ref="Z6:Z11" si="10">SUMPRODUCT(($AF$14:$AK$28=P6)*($AX$14:$AX$28=3))+SUMPRODUCT(($AM$14:$AR$28=P6)*($AZ$14:$AZ$28=3))</f>
        <v>5</v>
      </c>
      <c r="AA6" s="50">
        <f t="shared" ref="AA6:AA11" si="11">SUMPRODUCT(($AF$14:$AK$28=P6)*($AX$14:$AX$28=1))+SUMPRODUCT(($AM$14:$AR$28=P6)*($AZ$14:$AZ$28=1))</f>
        <v>0</v>
      </c>
      <c r="AB6" s="50">
        <f t="shared" ref="AB6:AB11" si="12">SUMPRODUCT(($AF$14:$AK$28=P6)*($AX$14:$AX$28=0))+SUMPRODUCT(($AM$14:$AR$28=P6)*($AZ$14:$AZ$28=0))</f>
        <v>0</v>
      </c>
      <c r="AC6" s="51">
        <f t="shared" ref="AC6:AC11" ca="1" si="13">W6-X6</f>
        <v>11</v>
      </c>
      <c r="AD6" s="72">
        <f ca="1">RANK(AM6,$AM$6:$AM$10,0)</f>
        <v>1</v>
      </c>
      <c r="AE6" s="79" t="s">
        <v>56</v>
      </c>
      <c r="AF6" s="79"/>
      <c r="AG6" s="79"/>
      <c r="AH6" s="79"/>
      <c r="AI6" s="79"/>
      <c r="AJ6" s="79"/>
      <c r="AK6" s="16">
        <f t="shared" ref="AK6:AK11" ca="1" si="14">SUMIF($G$31:$L$45,AE6,$U$31:$U$45)+SUMIF($N$31:$S$45,AE6,$W$31:$W$45)</f>
        <v>16</v>
      </c>
      <c r="AL6" s="16">
        <f t="shared" ref="AL6:AL11" ca="1" si="15">SUMIF($G$31:$L$45,AE6,$W$31:$W$45)+SUMIF($N$31:$S$45,AE6,$U$31:$U$45)</f>
        <v>5</v>
      </c>
      <c r="AM6" s="49">
        <f t="shared" ref="AM6:AM11" ca="1" si="16">(AN6*3)+AO6+(AK6*0.001)-(AL6*0.001)</f>
        <v>15.010999999999999</v>
      </c>
      <c r="AN6" s="50">
        <f t="shared" ref="AN6:AN11" si="17">SUMPRODUCT(($G$31:$L$45=AE6)*($Y$31:$Y$45=3))+SUMPRODUCT(($N$31:$S$45=AE6)*($AA$31:$AA$45=3))</f>
        <v>5</v>
      </c>
      <c r="AO6" s="50">
        <f t="shared" ref="AO6:AO11" si="18">SUMPRODUCT(($G$31:$L$45=AE6)*($Y$31:$Y$45=1))+SUMPRODUCT(($N$31:$S$45=AE6)*($AA$31:$AA$45=1))</f>
        <v>0</v>
      </c>
      <c r="AP6" s="50">
        <f t="shared" ref="AP6:AP11" si="19">SUMPRODUCT(($G$31:$L$45=AE6)*($Y$31:$Y$45=0))+SUMPRODUCT(($N$31:$S$45=AE6)*($AA$31:$AA$45=0))</f>
        <v>0</v>
      </c>
      <c r="AQ6" s="51">
        <f t="shared" ref="AQ6:AQ11" ca="1" si="20">AK6-AL6</f>
        <v>11</v>
      </c>
      <c r="AR6" s="72">
        <f ca="1">RANK(BA6,$BA$6:$BA$10,0)</f>
        <v>1</v>
      </c>
      <c r="AS6" s="79" t="s">
        <v>57</v>
      </c>
      <c r="AT6" s="79"/>
      <c r="AU6" s="79"/>
      <c r="AV6" s="79"/>
      <c r="AW6" s="79"/>
      <c r="AX6" s="79"/>
      <c r="AY6" s="16">
        <f t="shared" ref="AY6:AY11" ca="1" si="21">SUMIF($AF$31:$AK$45,AS6,$AT$31:$AT$45)+SUMIF($AM$31:$AR$45,AS6,$AV$31:$AV$45)</f>
        <v>16</v>
      </c>
      <c r="AZ6" s="16">
        <f t="shared" ref="AZ6:AZ11" ca="1" si="22">SUMIF($AF$31:$AK$45,AS6,$AV$31:$AV$45)+SUMIF($AM$31:$AR$45,AS6,$AT$31:$AT$45)</f>
        <v>5</v>
      </c>
      <c r="BA6" s="49">
        <f t="shared" ref="BA6:BA11" ca="1" si="23">(BB6*3)+BC6+(AY6*0.001)-(AZ6*0.001)</f>
        <v>15.010999999999999</v>
      </c>
      <c r="BB6" s="50">
        <f t="shared" ref="BB6:BB11" si="24">SUMPRODUCT(($AF$31:$AK$45=AS6)*($AX$31:$AX$45=3))+SUMPRODUCT(($AM$31:$AR$45=AS6)*($AZ$31:$AZ$45=3))</f>
        <v>5</v>
      </c>
      <c r="BC6" s="50">
        <f t="shared" ref="BC6:BC11" si="25">SUMPRODUCT(($AF$31:$AK$45=AS6)*($AX$31:$AX$45=1))+SUMPRODUCT(($AM$31:$AR$45=AS6)*($AZ$31:$AZ$45=1))</f>
        <v>0</v>
      </c>
      <c r="BD6" s="50">
        <f t="shared" ref="BD6:BD11" si="26">SUMPRODUCT(($AF$31:$AK$45=AS6)*($AX$31:$AX$45=0))+SUMPRODUCT(($AM$31:$AR$45=AS6)*($AZ$31:$AZ$45=0))</f>
        <v>0</v>
      </c>
      <c r="BE6" s="51">
        <f t="shared" ref="BE6:BE11" ca="1" si="27">AY6-AZ6</f>
        <v>11</v>
      </c>
      <c r="BJ6" s="4"/>
    </row>
    <row r="7" spans="1:69" s="1" customFormat="1" ht="18" customHeight="1" x14ac:dyDescent="0.25">
      <c r="A7" s="69">
        <f ca="1">RANK(J7,$J$6:$J$10,0)</f>
        <v>5</v>
      </c>
      <c r="B7" s="79" t="s">
        <v>58</v>
      </c>
      <c r="C7" s="79"/>
      <c r="D7" s="79"/>
      <c r="E7" s="79"/>
      <c r="F7" s="79"/>
      <c r="G7" s="79"/>
      <c r="H7" s="16">
        <f t="shared" ca="1" si="0"/>
        <v>6</v>
      </c>
      <c r="I7" s="16">
        <f t="shared" ca="1" si="1"/>
        <v>11</v>
      </c>
      <c r="J7" s="49">
        <f t="shared" ca="1" si="2"/>
        <v>1.9949999999999999</v>
      </c>
      <c r="K7" s="50">
        <f t="shared" si="3"/>
        <v>0</v>
      </c>
      <c r="L7" s="50">
        <f t="shared" si="4"/>
        <v>2</v>
      </c>
      <c r="M7" s="50">
        <f t="shared" si="5"/>
        <v>3</v>
      </c>
      <c r="N7" s="51">
        <f t="shared" ca="1" si="6"/>
        <v>-5</v>
      </c>
      <c r="O7" s="72">
        <f ca="1">RANK(Y7,$Y$6:$Y$10,0)</f>
        <v>5</v>
      </c>
      <c r="P7" s="79" t="s">
        <v>59</v>
      </c>
      <c r="Q7" s="79"/>
      <c r="R7" s="79"/>
      <c r="S7" s="79"/>
      <c r="T7" s="79"/>
      <c r="U7" s="79"/>
      <c r="V7" s="79"/>
      <c r="W7" s="16">
        <f t="shared" ca="1" si="7"/>
        <v>6</v>
      </c>
      <c r="X7" s="16">
        <f t="shared" ca="1" si="8"/>
        <v>11</v>
      </c>
      <c r="Y7" s="49">
        <f t="shared" ca="1" si="9"/>
        <v>1.9949999999999999</v>
      </c>
      <c r="Z7" s="50">
        <f t="shared" si="10"/>
        <v>0</v>
      </c>
      <c r="AA7" s="50">
        <f t="shared" si="11"/>
        <v>2</v>
      </c>
      <c r="AB7" s="50">
        <f t="shared" si="12"/>
        <v>3</v>
      </c>
      <c r="AC7" s="51">
        <f t="shared" ca="1" si="13"/>
        <v>-5</v>
      </c>
      <c r="AD7" s="72">
        <f ca="1">RANK(AM7,$AM$6:$AM$10,0)</f>
        <v>5</v>
      </c>
      <c r="AE7" s="79" t="s">
        <v>60</v>
      </c>
      <c r="AF7" s="79"/>
      <c r="AG7" s="79"/>
      <c r="AH7" s="79"/>
      <c r="AI7" s="79"/>
      <c r="AJ7" s="79"/>
      <c r="AK7" s="16">
        <f t="shared" ca="1" si="14"/>
        <v>6</v>
      </c>
      <c r="AL7" s="16">
        <f t="shared" ca="1" si="15"/>
        <v>11</v>
      </c>
      <c r="AM7" s="49">
        <f t="shared" ca="1" si="16"/>
        <v>1.9949999999999999</v>
      </c>
      <c r="AN7" s="50">
        <f t="shared" si="17"/>
        <v>0</v>
      </c>
      <c r="AO7" s="50">
        <f t="shared" si="18"/>
        <v>2</v>
      </c>
      <c r="AP7" s="50">
        <f t="shared" si="19"/>
        <v>3</v>
      </c>
      <c r="AQ7" s="51">
        <f t="shared" ca="1" si="20"/>
        <v>-5</v>
      </c>
      <c r="AR7" s="72">
        <f ca="1">RANK(BA7,$BA$6:$BA$10,0)</f>
        <v>5</v>
      </c>
      <c r="AS7" s="79" t="s">
        <v>61</v>
      </c>
      <c r="AT7" s="79"/>
      <c r="AU7" s="79"/>
      <c r="AV7" s="79"/>
      <c r="AW7" s="79"/>
      <c r="AX7" s="79"/>
      <c r="AY7" s="16">
        <f t="shared" ca="1" si="21"/>
        <v>6</v>
      </c>
      <c r="AZ7" s="16">
        <f t="shared" ca="1" si="22"/>
        <v>11</v>
      </c>
      <c r="BA7" s="49">
        <f t="shared" ca="1" si="23"/>
        <v>1.9949999999999999</v>
      </c>
      <c r="BB7" s="50">
        <f t="shared" si="24"/>
        <v>0</v>
      </c>
      <c r="BC7" s="50">
        <f t="shared" si="25"/>
        <v>2</v>
      </c>
      <c r="BD7" s="50">
        <f t="shared" si="26"/>
        <v>3</v>
      </c>
      <c r="BE7" s="51">
        <f t="shared" ca="1" si="27"/>
        <v>-5</v>
      </c>
      <c r="BJ7" s="4"/>
    </row>
    <row r="8" spans="1:69" s="1" customFormat="1" ht="18" customHeight="1" x14ac:dyDescent="0.25">
      <c r="A8" s="69">
        <f ca="1">RANK(J8,$J$6:$J$10,0)</f>
        <v>2</v>
      </c>
      <c r="B8" s="79" t="s">
        <v>37</v>
      </c>
      <c r="C8" s="79"/>
      <c r="D8" s="79"/>
      <c r="E8" s="79"/>
      <c r="F8" s="79"/>
      <c r="G8" s="79"/>
      <c r="H8" s="16">
        <f t="shared" ca="1" si="0"/>
        <v>8</v>
      </c>
      <c r="I8" s="16">
        <f t="shared" ca="1" si="1"/>
        <v>8</v>
      </c>
      <c r="J8" s="49">
        <f t="shared" ca="1" si="2"/>
        <v>9</v>
      </c>
      <c r="K8" s="50">
        <f t="shared" si="3"/>
        <v>3</v>
      </c>
      <c r="L8" s="50">
        <f t="shared" si="4"/>
        <v>0</v>
      </c>
      <c r="M8" s="50">
        <f t="shared" si="5"/>
        <v>2</v>
      </c>
      <c r="N8" s="51">
        <f t="shared" ca="1" si="6"/>
        <v>0</v>
      </c>
      <c r="O8" s="72">
        <f ca="1">RANK(Y8,$Y$6:$Y$10,0)</f>
        <v>2</v>
      </c>
      <c r="P8" s="79" t="s">
        <v>41</v>
      </c>
      <c r="Q8" s="79"/>
      <c r="R8" s="79"/>
      <c r="S8" s="79"/>
      <c r="T8" s="79"/>
      <c r="U8" s="79"/>
      <c r="V8" s="79"/>
      <c r="W8" s="16">
        <f t="shared" ca="1" si="7"/>
        <v>8</v>
      </c>
      <c r="X8" s="16">
        <f t="shared" ca="1" si="8"/>
        <v>8</v>
      </c>
      <c r="Y8" s="49">
        <f t="shared" ca="1" si="9"/>
        <v>9</v>
      </c>
      <c r="Z8" s="50">
        <f t="shared" si="10"/>
        <v>3</v>
      </c>
      <c r="AA8" s="50">
        <f t="shared" si="11"/>
        <v>0</v>
      </c>
      <c r="AB8" s="50">
        <f t="shared" si="12"/>
        <v>2</v>
      </c>
      <c r="AC8" s="51">
        <f t="shared" ca="1" si="13"/>
        <v>0</v>
      </c>
      <c r="AD8" s="72">
        <f ca="1">RANK(AM8,$AM$6:$AM$10,0)</f>
        <v>2</v>
      </c>
      <c r="AE8" s="79" t="s">
        <v>43</v>
      </c>
      <c r="AF8" s="79"/>
      <c r="AG8" s="79"/>
      <c r="AH8" s="79"/>
      <c r="AI8" s="79"/>
      <c r="AJ8" s="79"/>
      <c r="AK8" s="16">
        <f t="shared" ca="1" si="14"/>
        <v>8</v>
      </c>
      <c r="AL8" s="16">
        <f t="shared" ca="1" si="15"/>
        <v>8</v>
      </c>
      <c r="AM8" s="49">
        <f t="shared" ca="1" si="16"/>
        <v>9</v>
      </c>
      <c r="AN8" s="50">
        <f t="shared" si="17"/>
        <v>3</v>
      </c>
      <c r="AO8" s="50">
        <f t="shared" si="18"/>
        <v>0</v>
      </c>
      <c r="AP8" s="50">
        <f t="shared" si="19"/>
        <v>2</v>
      </c>
      <c r="AQ8" s="51">
        <f t="shared" ca="1" si="20"/>
        <v>0</v>
      </c>
      <c r="AR8" s="72">
        <f ca="1">RANK(BA8,$BA$6:$BA$10,0)</f>
        <v>2</v>
      </c>
      <c r="AS8" s="79" t="s">
        <v>46</v>
      </c>
      <c r="AT8" s="79"/>
      <c r="AU8" s="79"/>
      <c r="AV8" s="79"/>
      <c r="AW8" s="79"/>
      <c r="AX8" s="79"/>
      <c r="AY8" s="16">
        <f t="shared" ca="1" si="21"/>
        <v>8</v>
      </c>
      <c r="AZ8" s="16">
        <f t="shared" ca="1" si="22"/>
        <v>8</v>
      </c>
      <c r="BA8" s="49">
        <f t="shared" ca="1" si="23"/>
        <v>9</v>
      </c>
      <c r="BB8" s="50">
        <f t="shared" si="24"/>
        <v>3</v>
      </c>
      <c r="BC8" s="50">
        <f t="shared" si="25"/>
        <v>0</v>
      </c>
      <c r="BD8" s="50">
        <f t="shared" si="26"/>
        <v>2</v>
      </c>
      <c r="BE8" s="51">
        <f t="shared" ca="1" si="27"/>
        <v>0</v>
      </c>
    </row>
    <row r="9" spans="1:69" s="1" customFormat="1" ht="18" customHeight="1" x14ac:dyDescent="0.25">
      <c r="A9" s="69">
        <f ca="1">RANK(J9,$J$6:$J$10,0)</f>
        <v>4</v>
      </c>
      <c r="B9" s="79" t="s">
        <v>38</v>
      </c>
      <c r="C9" s="79"/>
      <c r="D9" s="79"/>
      <c r="E9" s="79"/>
      <c r="F9" s="79"/>
      <c r="G9" s="79"/>
      <c r="H9" s="16">
        <f t="shared" ca="1" si="0"/>
        <v>6</v>
      </c>
      <c r="I9" s="16">
        <f t="shared" ca="1" si="1"/>
        <v>11</v>
      </c>
      <c r="J9" s="49">
        <f t="shared" ca="1" si="2"/>
        <v>3.9950000000000001</v>
      </c>
      <c r="K9" s="50">
        <f t="shared" si="3"/>
        <v>1</v>
      </c>
      <c r="L9" s="50">
        <f t="shared" si="4"/>
        <v>1</v>
      </c>
      <c r="M9" s="50">
        <f t="shared" si="5"/>
        <v>3</v>
      </c>
      <c r="N9" s="51">
        <f t="shared" ca="1" si="6"/>
        <v>-5</v>
      </c>
      <c r="O9" s="72">
        <f ca="1">RANK(Y9,$Y$6:$Y$10,0)</f>
        <v>4</v>
      </c>
      <c r="P9" s="79" t="s">
        <v>40</v>
      </c>
      <c r="Q9" s="79"/>
      <c r="R9" s="79"/>
      <c r="S9" s="79"/>
      <c r="T9" s="79"/>
      <c r="U9" s="79"/>
      <c r="V9" s="79"/>
      <c r="W9" s="16">
        <f t="shared" ca="1" si="7"/>
        <v>6</v>
      </c>
      <c r="X9" s="16">
        <f t="shared" ca="1" si="8"/>
        <v>11</v>
      </c>
      <c r="Y9" s="49">
        <f t="shared" ca="1" si="9"/>
        <v>3.9950000000000001</v>
      </c>
      <c r="Z9" s="50">
        <f t="shared" si="10"/>
        <v>1</v>
      </c>
      <c r="AA9" s="50">
        <f t="shared" si="11"/>
        <v>1</v>
      </c>
      <c r="AB9" s="50">
        <f t="shared" si="12"/>
        <v>3</v>
      </c>
      <c r="AC9" s="51">
        <f t="shared" ca="1" si="13"/>
        <v>-5</v>
      </c>
      <c r="AD9" s="72">
        <f ca="1">RANK(AM9,$AM$6:$AM$10,0)</f>
        <v>4</v>
      </c>
      <c r="AE9" s="79" t="s">
        <v>44</v>
      </c>
      <c r="AF9" s="79"/>
      <c r="AG9" s="79"/>
      <c r="AH9" s="79"/>
      <c r="AI9" s="79"/>
      <c r="AJ9" s="79"/>
      <c r="AK9" s="16">
        <f t="shared" ca="1" si="14"/>
        <v>6</v>
      </c>
      <c r="AL9" s="16">
        <f t="shared" ca="1" si="15"/>
        <v>11</v>
      </c>
      <c r="AM9" s="49">
        <f t="shared" ca="1" si="16"/>
        <v>3.9950000000000001</v>
      </c>
      <c r="AN9" s="50">
        <f t="shared" si="17"/>
        <v>1</v>
      </c>
      <c r="AO9" s="50">
        <f t="shared" si="18"/>
        <v>1</v>
      </c>
      <c r="AP9" s="50">
        <f t="shared" si="19"/>
        <v>3</v>
      </c>
      <c r="AQ9" s="51">
        <f t="shared" ca="1" si="20"/>
        <v>-5</v>
      </c>
      <c r="AR9" s="72">
        <f ca="1">RANK(BA9,$BA$6:$BA$10,0)</f>
        <v>4</v>
      </c>
      <c r="AS9" s="79" t="s">
        <v>47</v>
      </c>
      <c r="AT9" s="79"/>
      <c r="AU9" s="79"/>
      <c r="AV9" s="79"/>
      <c r="AW9" s="79"/>
      <c r="AX9" s="79"/>
      <c r="AY9" s="16">
        <f t="shared" ca="1" si="21"/>
        <v>6</v>
      </c>
      <c r="AZ9" s="16">
        <f t="shared" ca="1" si="22"/>
        <v>11</v>
      </c>
      <c r="BA9" s="49">
        <f t="shared" ca="1" si="23"/>
        <v>3.9950000000000001</v>
      </c>
      <c r="BB9" s="50">
        <f t="shared" si="24"/>
        <v>1</v>
      </c>
      <c r="BC9" s="50">
        <f t="shared" si="25"/>
        <v>1</v>
      </c>
      <c r="BD9" s="50">
        <f t="shared" si="26"/>
        <v>3</v>
      </c>
      <c r="BE9" s="51">
        <f t="shared" ca="1" si="27"/>
        <v>-5</v>
      </c>
    </row>
    <row r="10" spans="1:69" s="1" customFormat="1" ht="18" customHeight="1" x14ac:dyDescent="0.25">
      <c r="A10" s="69">
        <f ca="1">RANK(J10,$J$6:$J$10,0)</f>
        <v>3</v>
      </c>
      <c r="B10" s="79" t="s">
        <v>39</v>
      </c>
      <c r="C10" s="79"/>
      <c r="D10" s="79"/>
      <c r="E10" s="79"/>
      <c r="F10" s="79"/>
      <c r="G10" s="79"/>
      <c r="H10" s="16">
        <f t="shared" ca="1" si="0"/>
        <v>8</v>
      </c>
      <c r="I10" s="16">
        <f t="shared" ca="1" si="1"/>
        <v>9</v>
      </c>
      <c r="J10" s="49">
        <f t="shared" ca="1" si="2"/>
        <v>3.9990000000000001</v>
      </c>
      <c r="K10" s="50">
        <f t="shared" si="3"/>
        <v>1</v>
      </c>
      <c r="L10" s="50">
        <f t="shared" si="4"/>
        <v>1</v>
      </c>
      <c r="M10" s="50">
        <f t="shared" si="5"/>
        <v>3</v>
      </c>
      <c r="N10" s="51">
        <f t="shared" ca="1" si="6"/>
        <v>-1</v>
      </c>
      <c r="O10" s="72">
        <f ca="1">RANK(Y10,$Y$6:$Y$10,0)</f>
        <v>3</v>
      </c>
      <c r="P10" s="79" t="s">
        <v>42</v>
      </c>
      <c r="Q10" s="79"/>
      <c r="R10" s="79"/>
      <c r="S10" s="79"/>
      <c r="T10" s="79"/>
      <c r="U10" s="79"/>
      <c r="V10" s="79"/>
      <c r="W10" s="16">
        <f t="shared" ca="1" si="7"/>
        <v>8</v>
      </c>
      <c r="X10" s="16">
        <f t="shared" ca="1" si="8"/>
        <v>9</v>
      </c>
      <c r="Y10" s="49">
        <f t="shared" ca="1" si="9"/>
        <v>3.9990000000000001</v>
      </c>
      <c r="Z10" s="50">
        <f t="shared" si="10"/>
        <v>1</v>
      </c>
      <c r="AA10" s="50">
        <f t="shared" si="11"/>
        <v>1</v>
      </c>
      <c r="AB10" s="50">
        <f t="shared" si="12"/>
        <v>3</v>
      </c>
      <c r="AC10" s="51">
        <f t="shared" ca="1" si="13"/>
        <v>-1</v>
      </c>
      <c r="AD10" s="72">
        <f ca="1">RANK(AM10,$AM$6:$AM$10,0)</f>
        <v>3</v>
      </c>
      <c r="AE10" s="79" t="s">
        <v>45</v>
      </c>
      <c r="AF10" s="79"/>
      <c r="AG10" s="79"/>
      <c r="AH10" s="79"/>
      <c r="AI10" s="79"/>
      <c r="AJ10" s="79"/>
      <c r="AK10" s="16">
        <f t="shared" ca="1" si="14"/>
        <v>8</v>
      </c>
      <c r="AL10" s="16">
        <f t="shared" ca="1" si="15"/>
        <v>9</v>
      </c>
      <c r="AM10" s="49">
        <f t="shared" ca="1" si="16"/>
        <v>3.9990000000000001</v>
      </c>
      <c r="AN10" s="50">
        <f t="shared" si="17"/>
        <v>1</v>
      </c>
      <c r="AO10" s="50">
        <f t="shared" si="18"/>
        <v>1</v>
      </c>
      <c r="AP10" s="50">
        <f t="shared" si="19"/>
        <v>3</v>
      </c>
      <c r="AQ10" s="51">
        <f t="shared" ca="1" si="20"/>
        <v>-1</v>
      </c>
      <c r="AR10" s="72">
        <f ca="1">RANK(BA10,$BA$6:$BA$10,0)</f>
        <v>3</v>
      </c>
      <c r="AS10" s="79" t="s">
        <v>48</v>
      </c>
      <c r="AT10" s="79"/>
      <c r="AU10" s="79"/>
      <c r="AV10" s="79"/>
      <c r="AW10" s="79"/>
      <c r="AX10" s="79"/>
      <c r="AY10" s="16">
        <f t="shared" ca="1" si="21"/>
        <v>8</v>
      </c>
      <c r="AZ10" s="16">
        <f t="shared" ca="1" si="22"/>
        <v>9</v>
      </c>
      <c r="BA10" s="49">
        <f t="shared" ca="1" si="23"/>
        <v>3.9990000000000001</v>
      </c>
      <c r="BB10" s="50">
        <f t="shared" si="24"/>
        <v>1</v>
      </c>
      <c r="BC10" s="50">
        <f t="shared" si="25"/>
        <v>1</v>
      </c>
      <c r="BD10" s="50">
        <f t="shared" si="26"/>
        <v>3</v>
      </c>
      <c r="BE10" s="51">
        <f t="shared" ca="1" si="27"/>
        <v>-1</v>
      </c>
    </row>
    <row r="11" spans="1:69" s="1" customFormat="1" ht="18" customHeight="1" x14ac:dyDescent="0.25">
      <c r="A11" s="69">
        <f ca="1">RANK(J11,$J$6:$J$11,0)</f>
        <v>3</v>
      </c>
      <c r="B11" s="79" t="s">
        <v>67</v>
      </c>
      <c r="C11" s="79"/>
      <c r="D11" s="79"/>
      <c r="E11" s="79"/>
      <c r="F11" s="79"/>
      <c r="G11" s="79"/>
      <c r="H11" s="16">
        <f t="shared" ca="1" si="0"/>
        <v>7</v>
      </c>
      <c r="I11" s="16">
        <f t="shared" ca="1" si="1"/>
        <v>7</v>
      </c>
      <c r="J11" s="49">
        <f t="shared" ca="1" si="2"/>
        <v>8</v>
      </c>
      <c r="K11" s="50">
        <f t="shared" si="3"/>
        <v>2</v>
      </c>
      <c r="L11" s="50">
        <f t="shared" si="4"/>
        <v>2</v>
      </c>
      <c r="M11" s="50">
        <f t="shared" si="5"/>
        <v>1</v>
      </c>
      <c r="N11" s="51">
        <f t="shared" ca="1" si="6"/>
        <v>0</v>
      </c>
      <c r="O11" s="72">
        <f ca="1">RANK(Y11,$Y$6:$Y$11,0)</f>
        <v>3</v>
      </c>
      <c r="P11" s="79" t="s">
        <v>68</v>
      </c>
      <c r="Q11" s="79"/>
      <c r="R11" s="79"/>
      <c r="S11" s="79"/>
      <c r="T11" s="79"/>
      <c r="U11" s="79"/>
      <c r="V11" s="79"/>
      <c r="W11" s="16">
        <f t="shared" ca="1" si="7"/>
        <v>7</v>
      </c>
      <c r="X11" s="16">
        <f t="shared" ca="1" si="8"/>
        <v>7</v>
      </c>
      <c r="Y11" s="49">
        <f t="shared" ca="1" si="9"/>
        <v>8</v>
      </c>
      <c r="Z11" s="50">
        <f t="shared" si="10"/>
        <v>2</v>
      </c>
      <c r="AA11" s="50">
        <f t="shared" si="11"/>
        <v>2</v>
      </c>
      <c r="AB11" s="50">
        <f t="shared" si="12"/>
        <v>1</v>
      </c>
      <c r="AC11" s="51">
        <f t="shared" ca="1" si="13"/>
        <v>0</v>
      </c>
      <c r="AD11" s="72">
        <f ca="1">RANK(AM11,$AM$6:$AM$11,0)</f>
        <v>3</v>
      </c>
      <c r="AE11" s="79" t="s">
        <v>69</v>
      </c>
      <c r="AF11" s="79"/>
      <c r="AG11" s="79"/>
      <c r="AH11" s="79"/>
      <c r="AI11" s="79"/>
      <c r="AJ11" s="79"/>
      <c r="AK11" s="16">
        <f t="shared" ca="1" si="14"/>
        <v>7</v>
      </c>
      <c r="AL11" s="16">
        <f t="shared" ca="1" si="15"/>
        <v>7</v>
      </c>
      <c r="AM11" s="49">
        <f t="shared" ca="1" si="16"/>
        <v>8</v>
      </c>
      <c r="AN11" s="50">
        <f t="shared" si="17"/>
        <v>2</v>
      </c>
      <c r="AO11" s="50">
        <f t="shared" si="18"/>
        <v>2</v>
      </c>
      <c r="AP11" s="50">
        <f t="shared" si="19"/>
        <v>1</v>
      </c>
      <c r="AQ11" s="51">
        <f t="shared" ca="1" si="20"/>
        <v>0</v>
      </c>
      <c r="AR11" s="72">
        <f ca="1">RANK(BA11,$BA$6:$BA$11,0)</f>
        <v>3</v>
      </c>
      <c r="AS11" s="79" t="s">
        <v>70</v>
      </c>
      <c r="AT11" s="79"/>
      <c r="AU11" s="79"/>
      <c r="AV11" s="79"/>
      <c r="AW11" s="79"/>
      <c r="AX11" s="79"/>
      <c r="AY11" s="16">
        <f t="shared" ca="1" si="21"/>
        <v>7</v>
      </c>
      <c r="AZ11" s="16">
        <f t="shared" ca="1" si="22"/>
        <v>7</v>
      </c>
      <c r="BA11" s="49">
        <f t="shared" ca="1" si="23"/>
        <v>8</v>
      </c>
      <c r="BB11" s="50">
        <f t="shared" si="24"/>
        <v>2</v>
      </c>
      <c r="BC11" s="50">
        <f t="shared" si="25"/>
        <v>2</v>
      </c>
      <c r="BD11" s="50">
        <f t="shared" si="26"/>
        <v>1</v>
      </c>
      <c r="BE11" s="51">
        <f t="shared" ca="1" si="27"/>
        <v>0</v>
      </c>
    </row>
    <row r="12" spans="1:69" s="1" customFormat="1" ht="18" customHeight="1" x14ac:dyDescent="0.2">
      <c r="Z12" s="15"/>
      <c r="AA12" s="13"/>
      <c r="AB12" s="15"/>
    </row>
    <row r="13" spans="1:69" s="1" customFormat="1" ht="18" customHeight="1" x14ac:dyDescent="0.25">
      <c r="D13" s="83" t="s">
        <v>51</v>
      </c>
      <c r="E13" s="83"/>
      <c r="G13" s="83" t="s">
        <v>63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U13" s="84" t="s">
        <v>52</v>
      </c>
      <c r="V13" s="84"/>
      <c r="W13" s="84"/>
      <c r="Y13" s="85" t="s">
        <v>53</v>
      </c>
      <c r="Z13" s="85"/>
      <c r="AA13" s="85"/>
      <c r="AC13" s="83" t="s">
        <v>51</v>
      </c>
      <c r="AD13" s="83"/>
      <c r="AF13" s="84" t="s">
        <v>49</v>
      </c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40"/>
      <c r="AT13" s="84" t="s">
        <v>52</v>
      </c>
      <c r="AU13" s="84"/>
      <c r="AV13" s="84"/>
      <c r="AX13" s="85" t="s">
        <v>53</v>
      </c>
      <c r="AY13" s="85"/>
      <c r="AZ13" s="85"/>
    </row>
    <row r="14" spans="1:69" s="5" customFormat="1" ht="18" customHeight="1" x14ac:dyDescent="0.25">
      <c r="D14" s="75">
        <v>0.52083333333333337</v>
      </c>
      <c r="E14" s="75"/>
      <c r="G14" s="76" t="str">
        <f>$B$10</f>
        <v>Excelcior ??</v>
      </c>
      <c r="H14" s="77"/>
      <c r="I14" s="77"/>
      <c r="J14" s="77"/>
      <c r="K14" s="77"/>
      <c r="L14" s="77"/>
      <c r="M14" s="29" t="s">
        <v>0</v>
      </c>
      <c r="N14" s="77" t="str">
        <f>$B$11</f>
        <v>Bergambacht E1</v>
      </c>
      <c r="O14" s="77"/>
      <c r="P14" s="77"/>
      <c r="Q14" s="77"/>
      <c r="R14" s="77"/>
      <c r="S14" s="78"/>
      <c r="U14" s="16">
        <v>1</v>
      </c>
      <c r="V14" s="17" t="s">
        <v>0</v>
      </c>
      <c r="W14" s="16">
        <v>2</v>
      </c>
      <c r="Y14" s="69">
        <f>IF(U14="","",IF(U14&gt;W14,3,IF(U14=W14,1,0)))</f>
        <v>0</v>
      </c>
      <c r="AA14" s="69">
        <f>IF(W14="","",IF(W14&gt;U14,3,IF(W14=U14,1,0)))</f>
        <v>3</v>
      </c>
      <c r="AC14" s="75">
        <v>0.52083333333333337</v>
      </c>
      <c r="AD14" s="75"/>
      <c r="AF14" s="76" t="str">
        <f>$P$10</f>
        <v>Alblasserdam E3</v>
      </c>
      <c r="AG14" s="77"/>
      <c r="AH14" s="77"/>
      <c r="AI14" s="77"/>
      <c r="AJ14" s="77"/>
      <c r="AK14" s="77"/>
      <c r="AL14" s="29" t="s">
        <v>0</v>
      </c>
      <c r="AM14" s="77" t="str">
        <f>$P$11</f>
        <v>Bergambacht E3</v>
      </c>
      <c r="AN14" s="77"/>
      <c r="AO14" s="77"/>
      <c r="AP14" s="77"/>
      <c r="AQ14" s="77"/>
      <c r="AR14" s="78"/>
      <c r="AT14" s="16">
        <v>1</v>
      </c>
      <c r="AU14" s="17" t="s">
        <v>0</v>
      </c>
      <c r="AV14" s="16">
        <v>2</v>
      </c>
      <c r="AX14" s="69">
        <f>IF(AT14="","",IF(AT14&gt;AV14,3,IF(AT14=AV14,1,0)))</f>
        <v>0</v>
      </c>
      <c r="AZ14" s="69">
        <f>IF(AV14="","",IF(AV14&gt;AT14,3,IF(AV14=AT14,1,0)))</f>
        <v>3</v>
      </c>
    </row>
    <row r="15" spans="1:69" s="2" customFormat="1" ht="18" customHeight="1" x14ac:dyDescent="0.25">
      <c r="D15" s="75">
        <v>0.53819444444444442</v>
      </c>
      <c r="E15" s="75"/>
      <c r="G15" s="76" t="str">
        <f>$B$6</f>
        <v>Schoonhoven E1</v>
      </c>
      <c r="H15" s="77"/>
      <c r="I15" s="77"/>
      <c r="J15" s="77"/>
      <c r="K15" s="77"/>
      <c r="L15" s="77"/>
      <c r="M15" s="29" t="s">
        <v>0</v>
      </c>
      <c r="N15" s="77" t="str">
        <f>$B$9</f>
        <v>Alblasserdam E1</v>
      </c>
      <c r="O15" s="77"/>
      <c r="P15" s="77"/>
      <c r="Q15" s="77"/>
      <c r="R15" s="77"/>
      <c r="S15" s="78"/>
      <c r="U15" s="16">
        <v>2</v>
      </c>
      <c r="V15" s="17" t="s">
        <v>0</v>
      </c>
      <c r="W15" s="16">
        <v>1</v>
      </c>
      <c r="Y15" s="69">
        <f>IF(U15="","",IF(U15&gt;W15,3,IF(U15=W15,1,0)))</f>
        <v>3</v>
      </c>
      <c r="Z15" s="5"/>
      <c r="AA15" s="69">
        <f t="shared" ref="AA15:AA28" si="28">IF(W15="","",IF(W15&gt;U15,3,IF(W15=U15,1,0)))</f>
        <v>0</v>
      </c>
      <c r="AC15" s="75">
        <v>0.53819444444444442</v>
      </c>
      <c r="AD15" s="75"/>
      <c r="AF15" s="76" t="str">
        <f>$P$6</f>
        <v>Schoonhoven E3</v>
      </c>
      <c r="AG15" s="77"/>
      <c r="AH15" s="77"/>
      <c r="AI15" s="77"/>
      <c r="AJ15" s="77"/>
      <c r="AK15" s="77"/>
      <c r="AL15" s="29" t="s">
        <v>0</v>
      </c>
      <c r="AM15" s="77" t="str">
        <f>$P$9</f>
        <v>VV GZ E3</v>
      </c>
      <c r="AN15" s="77"/>
      <c r="AO15" s="77"/>
      <c r="AP15" s="77"/>
      <c r="AQ15" s="77"/>
      <c r="AR15" s="78"/>
      <c r="AT15" s="16">
        <v>2</v>
      </c>
      <c r="AU15" s="17" t="s">
        <v>0</v>
      </c>
      <c r="AV15" s="16">
        <v>1</v>
      </c>
      <c r="AX15" s="69">
        <f>IF(AT15="","",IF(AT15&gt;AV15,3,IF(AT15=AV15,1,0)))</f>
        <v>3</v>
      </c>
      <c r="AY15" s="5"/>
      <c r="AZ15" s="69">
        <f t="shared" ref="AZ15:AZ28" si="29">IF(AV15="","",IF(AV15&gt;AT15,3,IF(AV15=AT15,1,0)))</f>
        <v>0</v>
      </c>
    </row>
    <row r="16" spans="1:69" s="2" customFormat="1" ht="18" customHeight="1" x14ac:dyDescent="0.25">
      <c r="D16" s="75">
        <v>0.55555555555555503</v>
      </c>
      <c r="E16" s="75"/>
      <c r="G16" s="76" t="str">
        <f>$B$7</f>
        <v>Schoonhoven E2</v>
      </c>
      <c r="H16" s="77"/>
      <c r="I16" s="77"/>
      <c r="J16" s="77"/>
      <c r="K16" s="77"/>
      <c r="L16" s="77"/>
      <c r="M16" s="29" t="s">
        <v>0</v>
      </c>
      <c r="N16" s="77" t="str">
        <f>$B$8</f>
        <v>Jodan Boys E2</v>
      </c>
      <c r="O16" s="77"/>
      <c r="P16" s="77"/>
      <c r="Q16" s="77"/>
      <c r="R16" s="77"/>
      <c r="S16" s="78"/>
      <c r="U16" s="16">
        <v>1</v>
      </c>
      <c r="V16" s="17" t="s">
        <v>0</v>
      </c>
      <c r="W16" s="16">
        <v>2</v>
      </c>
      <c r="Y16" s="69">
        <f t="shared" ref="Y16:Y28" si="30">IF(U16="","",IF(U16&gt;W16,3,IF(U16=W16,1,0)))</f>
        <v>0</v>
      </c>
      <c r="Z16" s="5"/>
      <c r="AA16" s="69">
        <f t="shared" si="28"/>
        <v>3</v>
      </c>
      <c r="AC16" s="75">
        <v>0.55555555555555503</v>
      </c>
      <c r="AD16" s="75"/>
      <c r="AF16" s="76" t="str">
        <f>$P$7</f>
        <v>Schoonhoven E4</v>
      </c>
      <c r="AG16" s="77"/>
      <c r="AH16" s="77"/>
      <c r="AI16" s="77"/>
      <c r="AJ16" s="77"/>
      <c r="AK16" s="77"/>
      <c r="AL16" s="29" t="s">
        <v>0</v>
      </c>
      <c r="AM16" s="77" t="str">
        <f>$P$8</f>
        <v>RKDEO E3</v>
      </c>
      <c r="AN16" s="77"/>
      <c r="AO16" s="77"/>
      <c r="AP16" s="77"/>
      <c r="AQ16" s="77"/>
      <c r="AR16" s="78"/>
      <c r="AT16" s="16">
        <v>1</v>
      </c>
      <c r="AU16" s="17" t="s">
        <v>0</v>
      </c>
      <c r="AV16" s="16">
        <v>2</v>
      </c>
      <c r="AX16" s="69">
        <f t="shared" ref="AX16:AX28" si="31">IF(AT16="","",IF(AT16&gt;AV16,3,IF(AT16=AV16,1,0)))</f>
        <v>0</v>
      </c>
      <c r="AY16" s="5"/>
      <c r="AZ16" s="69">
        <f t="shared" si="29"/>
        <v>3</v>
      </c>
    </row>
    <row r="17" spans="2:52" s="2" customFormat="1" ht="18" customHeight="1" x14ac:dyDescent="0.25">
      <c r="D17" s="75">
        <v>0.57291666666666696</v>
      </c>
      <c r="E17" s="75"/>
      <c r="G17" s="76" t="str">
        <f>$B$10</f>
        <v>Excelcior ??</v>
      </c>
      <c r="H17" s="77"/>
      <c r="I17" s="77"/>
      <c r="J17" s="77"/>
      <c r="K17" s="77"/>
      <c r="L17" s="77"/>
      <c r="M17" s="29" t="s">
        <v>0</v>
      </c>
      <c r="N17" s="77" t="str">
        <f>$B$9</f>
        <v>Alblasserdam E1</v>
      </c>
      <c r="O17" s="77"/>
      <c r="P17" s="77"/>
      <c r="Q17" s="77"/>
      <c r="R17" s="77"/>
      <c r="S17" s="78"/>
      <c r="U17" s="16">
        <v>3</v>
      </c>
      <c r="V17" s="17" t="s">
        <v>0</v>
      </c>
      <c r="W17" s="16">
        <v>1</v>
      </c>
      <c r="Y17" s="69">
        <f t="shared" si="30"/>
        <v>3</v>
      </c>
      <c r="Z17" s="5"/>
      <c r="AA17" s="69">
        <f t="shared" si="28"/>
        <v>0</v>
      </c>
      <c r="AC17" s="75">
        <v>0.57291666666666696</v>
      </c>
      <c r="AD17" s="75"/>
      <c r="AF17" s="76" t="str">
        <f>$P$10</f>
        <v>Alblasserdam E3</v>
      </c>
      <c r="AG17" s="77"/>
      <c r="AH17" s="77"/>
      <c r="AI17" s="77"/>
      <c r="AJ17" s="77"/>
      <c r="AK17" s="77"/>
      <c r="AL17" s="29" t="s">
        <v>0</v>
      </c>
      <c r="AM17" s="77" t="str">
        <f>$P$9</f>
        <v>VV GZ E3</v>
      </c>
      <c r="AN17" s="77"/>
      <c r="AO17" s="77"/>
      <c r="AP17" s="77"/>
      <c r="AQ17" s="77"/>
      <c r="AR17" s="78"/>
      <c r="AT17" s="16">
        <v>3</v>
      </c>
      <c r="AU17" s="17" t="s">
        <v>0</v>
      </c>
      <c r="AV17" s="16">
        <v>1</v>
      </c>
      <c r="AX17" s="69">
        <f t="shared" si="31"/>
        <v>3</v>
      </c>
      <c r="AY17" s="5"/>
      <c r="AZ17" s="69">
        <f t="shared" si="29"/>
        <v>0</v>
      </c>
    </row>
    <row r="18" spans="2:52" s="2" customFormat="1" ht="18" customHeight="1" x14ac:dyDescent="0.25">
      <c r="D18" s="75">
        <v>0.59027777777777801</v>
      </c>
      <c r="E18" s="75"/>
      <c r="G18" s="76" t="str">
        <f>$B$8</f>
        <v>Jodan Boys E2</v>
      </c>
      <c r="H18" s="77"/>
      <c r="I18" s="77"/>
      <c r="J18" s="77"/>
      <c r="K18" s="77"/>
      <c r="L18" s="77"/>
      <c r="M18" s="29" t="s">
        <v>0</v>
      </c>
      <c r="N18" s="77" t="str">
        <f>$B$6</f>
        <v>Schoonhoven E1</v>
      </c>
      <c r="O18" s="77"/>
      <c r="P18" s="77"/>
      <c r="Q18" s="77"/>
      <c r="R18" s="77"/>
      <c r="S18" s="78"/>
      <c r="U18" s="16">
        <v>1</v>
      </c>
      <c r="V18" s="17" t="s">
        <v>0</v>
      </c>
      <c r="W18" s="16">
        <v>6</v>
      </c>
      <c r="Y18" s="69">
        <f t="shared" si="30"/>
        <v>0</v>
      </c>
      <c r="Z18" s="5"/>
      <c r="AA18" s="69">
        <f t="shared" si="28"/>
        <v>3</v>
      </c>
      <c r="AC18" s="75">
        <v>0.59027777777777801</v>
      </c>
      <c r="AD18" s="75"/>
      <c r="AF18" s="76" t="str">
        <f>$P$8</f>
        <v>RKDEO E3</v>
      </c>
      <c r="AG18" s="77"/>
      <c r="AH18" s="77"/>
      <c r="AI18" s="77"/>
      <c r="AJ18" s="77"/>
      <c r="AK18" s="77"/>
      <c r="AL18" s="29" t="s">
        <v>0</v>
      </c>
      <c r="AM18" s="77" t="str">
        <f>$P$6</f>
        <v>Schoonhoven E3</v>
      </c>
      <c r="AN18" s="77"/>
      <c r="AO18" s="77"/>
      <c r="AP18" s="77"/>
      <c r="AQ18" s="77"/>
      <c r="AR18" s="78"/>
      <c r="AT18" s="16">
        <v>1</v>
      </c>
      <c r="AU18" s="17" t="s">
        <v>0</v>
      </c>
      <c r="AV18" s="16">
        <v>6</v>
      </c>
      <c r="AX18" s="69">
        <f t="shared" si="31"/>
        <v>0</v>
      </c>
      <c r="AY18" s="5"/>
      <c r="AZ18" s="69">
        <f t="shared" si="29"/>
        <v>3</v>
      </c>
    </row>
    <row r="19" spans="2:52" s="2" customFormat="1" ht="18" customHeight="1" x14ac:dyDescent="0.25">
      <c r="D19" s="75">
        <v>0.60763888888888895</v>
      </c>
      <c r="E19" s="75"/>
      <c r="G19" s="76" t="str">
        <f>$B$9</f>
        <v>Alblasserdam E1</v>
      </c>
      <c r="H19" s="77"/>
      <c r="I19" s="77"/>
      <c r="J19" s="77"/>
      <c r="K19" s="77"/>
      <c r="L19" s="77"/>
      <c r="M19" s="29" t="s">
        <v>0</v>
      </c>
      <c r="N19" s="77" t="str">
        <f>$B$11</f>
        <v>Bergambacht E1</v>
      </c>
      <c r="O19" s="77"/>
      <c r="P19" s="77"/>
      <c r="Q19" s="77"/>
      <c r="R19" s="77"/>
      <c r="S19" s="78"/>
      <c r="U19" s="16">
        <v>2</v>
      </c>
      <c r="V19" s="17" t="s">
        <v>0</v>
      </c>
      <c r="W19" s="16">
        <v>2</v>
      </c>
      <c r="Y19" s="69">
        <f t="shared" si="30"/>
        <v>1</v>
      </c>
      <c r="Z19" s="5"/>
      <c r="AA19" s="69">
        <f t="shared" si="28"/>
        <v>1</v>
      </c>
      <c r="AC19" s="75">
        <v>0.60763888888888895</v>
      </c>
      <c r="AD19" s="75"/>
      <c r="AF19" s="76" t="str">
        <f>$P$9</f>
        <v>VV GZ E3</v>
      </c>
      <c r="AG19" s="77"/>
      <c r="AH19" s="77"/>
      <c r="AI19" s="77"/>
      <c r="AJ19" s="77"/>
      <c r="AK19" s="77"/>
      <c r="AL19" s="29" t="s">
        <v>0</v>
      </c>
      <c r="AM19" s="77" t="str">
        <f>$P$11</f>
        <v>Bergambacht E3</v>
      </c>
      <c r="AN19" s="77"/>
      <c r="AO19" s="77"/>
      <c r="AP19" s="77"/>
      <c r="AQ19" s="77"/>
      <c r="AR19" s="78"/>
      <c r="AT19" s="16">
        <v>2</v>
      </c>
      <c r="AU19" s="17" t="s">
        <v>0</v>
      </c>
      <c r="AV19" s="16">
        <v>2</v>
      </c>
      <c r="AX19" s="69">
        <f t="shared" si="31"/>
        <v>1</v>
      </c>
      <c r="AY19" s="5"/>
      <c r="AZ19" s="69">
        <f t="shared" si="29"/>
        <v>1</v>
      </c>
    </row>
    <row r="20" spans="2:52" s="2" customFormat="1" ht="18" customHeight="1" x14ac:dyDescent="0.25">
      <c r="D20" s="75">
        <v>0.624999999999999</v>
      </c>
      <c r="E20" s="75"/>
      <c r="G20" s="76" t="str">
        <f>$B$6</f>
        <v>Schoonhoven E1</v>
      </c>
      <c r="H20" s="77"/>
      <c r="I20" s="77"/>
      <c r="J20" s="77"/>
      <c r="K20" s="77"/>
      <c r="L20" s="77"/>
      <c r="M20" s="29" t="s">
        <v>0</v>
      </c>
      <c r="N20" s="77" t="str">
        <f>$B$7</f>
        <v>Schoonhoven E2</v>
      </c>
      <c r="O20" s="77"/>
      <c r="P20" s="77"/>
      <c r="Q20" s="77"/>
      <c r="R20" s="77"/>
      <c r="S20" s="78"/>
      <c r="U20" s="16">
        <v>3</v>
      </c>
      <c r="V20" s="17" t="s">
        <v>0</v>
      </c>
      <c r="W20" s="16">
        <v>1</v>
      </c>
      <c r="Y20" s="69">
        <f t="shared" si="30"/>
        <v>3</v>
      </c>
      <c r="Z20" s="5"/>
      <c r="AA20" s="69">
        <f t="shared" si="28"/>
        <v>0</v>
      </c>
      <c r="AC20" s="75">
        <v>0.624999999999999</v>
      </c>
      <c r="AD20" s="75"/>
      <c r="AF20" s="76" t="str">
        <f>$P$6</f>
        <v>Schoonhoven E3</v>
      </c>
      <c r="AG20" s="77"/>
      <c r="AH20" s="77"/>
      <c r="AI20" s="77"/>
      <c r="AJ20" s="77"/>
      <c r="AK20" s="77"/>
      <c r="AL20" s="29" t="s">
        <v>0</v>
      </c>
      <c r="AM20" s="77" t="str">
        <f>$P$7</f>
        <v>Schoonhoven E4</v>
      </c>
      <c r="AN20" s="77"/>
      <c r="AO20" s="77"/>
      <c r="AP20" s="77"/>
      <c r="AQ20" s="77"/>
      <c r="AR20" s="78"/>
      <c r="AT20" s="16">
        <v>3</v>
      </c>
      <c r="AU20" s="17" t="s">
        <v>0</v>
      </c>
      <c r="AV20" s="16">
        <v>1</v>
      </c>
      <c r="AX20" s="69">
        <f t="shared" si="31"/>
        <v>3</v>
      </c>
      <c r="AY20" s="5"/>
      <c r="AZ20" s="69">
        <f t="shared" si="29"/>
        <v>0</v>
      </c>
    </row>
    <row r="21" spans="2:52" s="2" customFormat="1" ht="18" customHeight="1" x14ac:dyDescent="0.25">
      <c r="D21" s="75">
        <v>0.64236111111111005</v>
      </c>
      <c r="E21" s="75"/>
      <c r="G21" s="76" t="str">
        <f>$B$11</f>
        <v>Bergambacht E1</v>
      </c>
      <c r="H21" s="77"/>
      <c r="I21" s="77"/>
      <c r="J21" s="77"/>
      <c r="K21" s="77"/>
      <c r="L21" s="77"/>
      <c r="M21" s="29" t="s">
        <v>0</v>
      </c>
      <c r="N21" s="77" t="str">
        <f>$B$7</f>
        <v>Schoonhoven E2</v>
      </c>
      <c r="O21" s="77"/>
      <c r="P21" s="77"/>
      <c r="Q21" s="77"/>
      <c r="R21" s="77"/>
      <c r="S21" s="78"/>
      <c r="U21" s="16">
        <v>1</v>
      </c>
      <c r="V21" s="17" t="s">
        <v>0</v>
      </c>
      <c r="W21" s="16">
        <v>1</v>
      </c>
      <c r="Y21" s="69">
        <f t="shared" si="30"/>
        <v>1</v>
      </c>
      <c r="Z21" s="5"/>
      <c r="AA21" s="69">
        <f t="shared" si="28"/>
        <v>1</v>
      </c>
      <c r="AC21" s="75">
        <v>0.64236111111111005</v>
      </c>
      <c r="AD21" s="75"/>
      <c r="AF21" s="76" t="str">
        <f>$P$11</f>
        <v>Bergambacht E3</v>
      </c>
      <c r="AG21" s="77"/>
      <c r="AH21" s="77"/>
      <c r="AI21" s="77"/>
      <c r="AJ21" s="77"/>
      <c r="AK21" s="77"/>
      <c r="AL21" s="29" t="s">
        <v>0</v>
      </c>
      <c r="AM21" s="77" t="str">
        <f>$P$7</f>
        <v>Schoonhoven E4</v>
      </c>
      <c r="AN21" s="77"/>
      <c r="AO21" s="77"/>
      <c r="AP21" s="77"/>
      <c r="AQ21" s="77"/>
      <c r="AR21" s="78"/>
      <c r="AT21" s="16">
        <v>1</v>
      </c>
      <c r="AU21" s="17" t="s">
        <v>0</v>
      </c>
      <c r="AV21" s="16">
        <v>1</v>
      </c>
      <c r="AX21" s="69">
        <f t="shared" si="31"/>
        <v>1</v>
      </c>
      <c r="AY21" s="5"/>
      <c r="AZ21" s="69">
        <f t="shared" si="29"/>
        <v>1</v>
      </c>
    </row>
    <row r="22" spans="2:52" s="2" customFormat="1" ht="18" customHeight="1" x14ac:dyDescent="0.25">
      <c r="D22" s="75">
        <v>0.65972222222222099</v>
      </c>
      <c r="E22" s="75"/>
      <c r="G22" s="76" t="str">
        <f>$B$8</f>
        <v>Jodan Boys E2</v>
      </c>
      <c r="H22" s="77"/>
      <c r="I22" s="77"/>
      <c r="J22" s="77"/>
      <c r="K22" s="77"/>
      <c r="L22" s="77"/>
      <c r="M22" s="29" t="s">
        <v>0</v>
      </c>
      <c r="N22" s="77" t="str">
        <f>$B$10</f>
        <v>Excelcior ??</v>
      </c>
      <c r="O22" s="77"/>
      <c r="P22" s="77"/>
      <c r="Q22" s="77"/>
      <c r="R22" s="77"/>
      <c r="S22" s="78"/>
      <c r="U22" s="16">
        <v>1</v>
      </c>
      <c r="V22" s="17" t="s">
        <v>0</v>
      </c>
      <c r="W22" s="16">
        <v>0</v>
      </c>
      <c r="Y22" s="69">
        <f t="shared" si="30"/>
        <v>3</v>
      </c>
      <c r="Z22" s="5"/>
      <c r="AA22" s="69">
        <f t="shared" si="28"/>
        <v>0</v>
      </c>
      <c r="AC22" s="75">
        <v>0.65972222222222099</v>
      </c>
      <c r="AD22" s="75"/>
      <c r="AF22" s="76" t="str">
        <f>$P$8</f>
        <v>RKDEO E3</v>
      </c>
      <c r="AG22" s="77"/>
      <c r="AH22" s="77"/>
      <c r="AI22" s="77"/>
      <c r="AJ22" s="77"/>
      <c r="AK22" s="77"/>
      <c r="AL22" s="29" t="s">
        <v>0</v>
      </c>
      <c r="AM22" s="77" t="str">
        <f>$P$10</f>
        <v>Alblasserdam E3</v>
      </c>
      <c r="AN22" s="77"/>
      <c r="AO22" s="77"/>
      <c r="AP22" s="77"/>
      <c r="AQ22" s="77"/>
      <c r="AR22" s="78"/>
      <c r="AT22" s="16">
        <v>1</v>
      </c>
      <c r="AU22" s="17" t="s">
        <v>0</v>
      </c>
      <c r="AV22" s="16">
        <v>0</v>
      </c>
      <c r="AX22" s="69">
        <f t="shared" si="31"/>
        <v>3</v>
      </c>
      <c r="AY22" s="5"/>
      <c r="AZ22" s="69">
        <f t="shared" si="29"/>
        <v>0</v>
      </c>
    </row>
    <row r="23" spans="2:52" s="2" customFormat="1" ht="18" customHeight="1" x14ac:dyDescent="0.25">
      <c r="D23" s="75">
        <v>0.67708333333333204</v>
      </c>
      <c r="E23" s="75"/>
      <c r="G23" s="76" t="str">
        <f>$B$7</f>
        <v>Schoonhoven E2</v>
      </c>
      <c r="H23" s="77"/>
      <c r="I23" s="77"/>
      <c r="J23" s="77"/>
      <c r="K23" s="77"/>
      <c r="L23" s="77"/>
      <c r="M23" s="29" t="s">
        <v>0</v>
      </c>
      <c r="N23" s="77" t="str">
        <f>$B$9</f>
        <v>Alblasserdam E1</v>
      </c>
      <c r="O23" s="77"/>
      <c r="P23" s="77"/>
      <c r="Q23" s="77"/>
      <c r="R23" s="77"/>
      <c r="S23" s="78"/>
      <c r="U23" s="16">
        <v>0</v>
      </c>
      <c r="V23" s="17" t="s">
        <v>0</v>
      </c>
      <c r="W23" s="16">
        <v>2</v>
      </c>
      <c r="Y23" s="69">
        <f t="shared" si="30"/>
        <v>0</v>
      </c>
      <c r="Z23" s="5"/>
      <c r="AA23" s="69">
        <f t="shared" si="28"/>
        <v>3</v>
      </c>
      <c r="AC23" s="75">
        <v>0.67708333333333204</v>
      </c>
      <c r="AD23" s="75"/>
      <c r="AF23" s="76" t="str">
        <f>$P$7</f>
        <v>Schoonhoven E4</v>
      </c>
      <c r="AG23" s="77"/>
      <c r="AH23" s="77"/>
      <c r="AI23" s="77"/>
      <c r="AJ23" s="77"/>
      <c r="AK23" s="77"/>
      <c r="AL23" s="29" t="s">
        <v>0</v>
      </c>
      <c r="AM23" s="77" t="str">
        <f>$P$9</f>
        <v>VV GZ E3</v>
      </c>
      <c r="AN23" s="77"/>
      <c r="AO23" s="77"/>
      <c r="AP23" s="77"/>
      <c r="AQ23" s="77"/>
      <c r="AR23" s="78"/>
      <c r="AT23" s="16">
        <v>0</v>
      </c>
      <c r="AU23" s="17" t="s">
        <v>0</v>
      </c>
      <c r="AV23" s="16">
        <v>2</v>
      </c>
      <c r="AX23" s="69">
        <f t="shared" si="31"/>
        <v>0</v>
      </c>
      <c r="AY23" s="5"/>
      <c r="AZ23" s="69">
        <f t="shared" si="29"/>
        <v>3</v>
      </c>
    </row>
    <row r="24" spans="2:52" s="2" customFormat="1" ht="18" customHeight="1" x14ac:dyDescent="0.25">
      <c r="D24" s="75">
        <v>0.69444444444444298</v>
      </c>
      <c r="E24" s="75"/>
      <c r="G24" s="76" t="str">
        <f>$B$8</f>
        <v>Jodan Boys E2</v>
      </c>
      <c r="H24" s="77"/>
      <c r="I24" s="77"/>
      <c r="J24" s="77"/>
      <c r="K24" s="77"/>
      <c r="L24" s="77"/>
      <c r="M24" s="29" t="s">
        <v>0</v>
      </c>
      <c r="N24" s="77" t="str">
        <f>$B$11</f>
        <v>Bergambacht E1</v>
      </c>
      <c r="O24" s="77"/>
      <c r="P24" s="77"/>
      <c r="Q24" s="77"/>
      <c r="R24" s="77"/>
      <c r="S24" s="78"/>
      <c r="U24" s="16">
        <v>0</v>
      </c>
      <c r="V24" s="17" t="s">
        <v>0</v>
      </c>
      <c r="W24" s="16">
        <v>1</v>
      </c>
      <c r="Y24" s="69">
        <f t="shared" si="30"/>
        <v>0</v>
      </c>
      <c r="Z24" s="5"/>
      <c r="AA24" s="69">
        <f t="shared" si="28"/>
        <v>3</v>
      </c>
      <c r="AC24" s="75">
        <v>0.69444444444444298</v>
      </c>
      <c r="AD24" s="75"/>
      <c r="AF24" s="76" t="str">
        <f>$P$8</f>
        <v>RKDEO E3</v>
      </c>
      <c r="AG24" s="77"/>
      <c r="AH24" s="77"/>
      <c r="AI24" s="77"/>
      <c r="AJ24" s="77"/>
      <c r="AK24" s="77"/>
      <c r="AL24" s="29" t="s">
        <v>0</v>
      </c>
      <c r="AM24" s="77" t="str">
        <f>$P$11</f>
        <v>Bergambacht E3</v>
      </c>
      <c r="AN24" s="77"/>
      <c r="AO24" s="77"/>
      <c r="AP24" s="77"/>
      <c r="AQ24" s="77"/>
      <c r="AR24" s="78"/>
      <c r="AT24" s="16">
        <v>0</v>
      </c>
      <c r="AU24" s="17" t="s">
        <v>0</v>
      </c>
      <c r="AV24" s="16">
        <v>1</v>
      </c>
      <c r="AX24" s="69">
        <f t="shared" si="31"/>
        <v>0</v>
      </c>
      <c r="AY24" s="5"/>
      <c r="AZ24" s="69">
        <f t="shared" si="29"/>
        <v>3</v>
      </c>
    </row>
    <row r="25" spans="2:52" s="2" customFormat="1" ht="18" customHeight="1" x14ac:dyDescent="0.25">
      <c r="D25" s="75">
        <v>0.71180555555555503</v>
      </c>
      <c r="E25" s="75"/>
      <c r="G25" s="76" t="str">
        <f>$B$11</f>
        <v>Bergambacht E1</v>
      </c>
      <c r="H25" s="77"/>
      <c r="I25" s="77"/>
      <c r="J25" s="77"/>
      <c r="K25" s="77"/>
      <c r="L25" s="77"/>
      <c r="M25" s="29" t="s">
        <v>0</v>
      </c>
      <c r="N25" s="77" t="str">
        <f>$B$6</f>
        <v>Schoonhoven E1</v>
      </c>
      <c r="O25" s="77"/>
      <c r="P25" s="77"/>
      <c r="Q25" s="77"/>
      <c r="R25" s="77"/>
      <c r="S25" s="78"/>
      <c r="U25" s="16">
        <v>1</v>
      </c>
      <c r="V25" s="17" t="s">
        <v>0</v>
      </c>
      <c r="W25" s="16">
        <v>3</v>
      </c>
      <c r="Y25" s="69">
        <f t="shared" si="30"/>
        <v>0</v>
      </c>
      <c r="Z25" s="5"/>
      <c r="AA25" s="69">
        <f t="shared" si="28"/>
        <v>3</v>
      </c>
      <c r="AC25" s="75">
        <v>0.71180555555555503</v>
      </c>
      <c r="AD25" s="75"/>
      <c r="AF25" s="76" t="str">
        <f>$P$11</f>
        <v>Bergambacht E3</v>
      </c>
      <c r="AG25" s="77"/>
      <c r="AH25" s="77"/>
      <c r="AI25" s="77"/>
      <c r="AJ25" s="77"/>
      <c r="AK25" s="77"/>
      <c r="AL25" s="29" t="s">
        <v>0</v>
      </c>
      <c r="AM25" s="77" t="str">
        <f>$P$6</f>
        <v>Schoonhoven E3</v>
      </c>
      <c r="AN25" s="77"/>
      <c r="AO25" s="77"/>
      <c r="AP25" s="77"/>
      <c r="AQ25" s="77"/>
      <c r="AR25" s="78"/>
      <c r="AT25" s="16">
        <v>1</v>
      </c>
      <c r="AU25" s="17" t="s">
        <v>0</v>
      </c>
      <c r="AV25" s="16">
        <v>3</v>
      </c>
      <c r="AX25" s="69">
        <f t="shared" si="31"/>
        <v>0</v>
      </c>
      <c r="AY25" s="5"/>
      <c r="AZ25" s="69">
        <f t="shared" si="29"/>
        <v>3</v>
      </c>
    </row>
    <row r="26" spans="2:52" s="2" customFormat="1" ht="18" customHeight="1" x14ac:dyDescent="0.25">
      <c r="D26" s="75">
        <v>0.72916666666666596</v>
      </c>
      <c r="E26" s="75"/>
      <c r="G26" s="76" t="str">
        <f>$B$10</f>
        <v>Excelcior ??</v>
      </c>
      <c r="H26" s="77"/>
      <c r="I26" s="77"/>
      <c r="J26" s="77"/>
      <c r="K26" s="77"/>
      <c r="L26" s="77"/>
      <c r="M26" s="29" t="s">
        <v>0</v>
      </c>
      <c r="N26" s="77" t="str">
        <f>$B$7</f>
        <v>Schoonhoven E2</v>
      </c>
      <c r="O26" s="77"/>
      <c r="P26" s="77"/>
      <c r="Q26" s="77"/>
      <c r="R26" s="77"/>
      <c r="S26" s="78"/>
      <c r="U26" s="16">
        <v>3</v>
      </c>
      <c r="V26" s="17" t="s">
        <v>0</v>
      </c>
      <c r="W26" s="16">
        <v>3</v>
      </c>
      <c r="Y26" s="69">
        <f t="shared" si="30"/>
        <v>1</v>
      </c>
      <c r="Z26" s="5"/>
      <c r="AA26" s="69">
        <f t="shared" si="28"/>
        <v>1</v>
      </c>
      <c r="AC26" s="75">
        <v>0.72916666666666596</v>
      </c>
      <c r="AD26" s="75"/>
      <c r="AF26" s="76" t="str">
        <f>$P$10</f>
        <v>Alblasserdam E3</v>
      </c>
      <c r="AG26" s="77"/>
      <c r="AH26" s="77"/>
      <c r="AI26" s="77"/>
      <c r="AJ26" s="77"/>
      <c r="AK26" s="77"/>
      <c r="AL26" s="29" t="s">
        <v>0</v>
      </c>
      <c r="AM26" s="77" t="str">
        <f>$P$7</f>
        <v>Schoonhoven E4</v>
      </c>
      <c r="AN26" s="77"/>
      <c r="AO26" s="77"/>
      <c r="AP26" s="77"/>
      <c r="AQ26" s="77"/>
      <c r="AR26" s="78"/>
      <c r="AT26" s="16">
        <v>3</v>
      </c>
      <c r="AU26" s="17" t="s">
        <v>0</v>
      </c>
      <c r="AV26" s="16">
        <v>3</v>
      </c>
      <c r="AX26" s="69">
        <f t="shared" si="31"/>
        <v>1</v>
      </c>
      <c r="AY26" s="5"/>
      <c r="AZ26" s="69">
        <f t="shared" si="29"/>
        <v>1</v>
      </c>
    </row>
    <row r="27" spans="2:52" s="2" customFormat="1" ht="18" customHeight="1" x14ac:dyDescent="0.25">
      <c r="D27" s="75">
        <v>0.74652777777777701</v>
      </c>
      <c r="E27" s="75"/>
      <c r="G27" s="76" t="str">
        <f>$B$6</f>
        <v>Schoonhoven E1</v>
      </c>
      <c r="H27" s="77"/>
      <c r="I27" s="77"/>
      <c r="J27" s="77"/>
      <c r="K27" s="77"/>
      <c r="L27" s="77"/>
      <c r="M27" s="29" t="s">
        <v>0</v>
      </c>
      <c r="N27" s="77" t="str">
        <f>$B$10</f>
        <v>Excelcior ??</v>
      </c>
      <c r="O27" s="77"/>
      <c r="P27" s="77"/>
      <c r="Q27" s="77"/>
      <c r="R27" s="77"/>
      <c r="S27" s="78"/>
      <c r="U27" s="16">
        <v>2</v>
      </c>
      <c r="V27" s="17" t="s">
        <v>0</v>
      </c>
      <c r="W27" s="16">
        <v>1</v>
      </c>
      <c r="Y27" s="69">
        <f t="shared" si="30"/>
        <v>3</v>
      </c>
      <c r="Z27" s="5"/>
      <c r="AA27" s="69">
        <f t="shared" si="28"/>
        <v>0</v>
      </c>
      <c r="AC27" s="75">
        <v>0.74652777777777701</v>
      </c>
      <c r="AD27" s="75"/>
      <c r="AF27" s="76" t="str">
        <f>$P$6</f>
        <v>Schoonhoven E3</v>
      </c>
      <c r="AG27" s="77"/>
      <c r="AH27" s="77"/>
      <c r="AI27" s="77"/>
      <c r="AJ27" s="77"/>
      <c r="AK27" s="77"/>
      <c r="AL27" s="29" t="s">
        <v>0</v>
      </c>
      <c r="AM27" s="77" t="str">
        <f>$P$10</f>
        <v>Alblasserdam E3</v>
      </c>
      <c r="AN27" s="77"/>
      <c r="AO27" s="77"/>
      <c r="AP27" s="77"/>
      <c r="AQ27" s="77"/>
      <c r="AR27" s="78"/>
      <c r="AT27" s="16">
        <v>2</v>
      </c>
      <c r="AU27" s="17" t="s">
        <v>0</v>
      </c>
      <c r="AV27" s="16">
        <v>1</v>
      </c>
      <c r="AX27" s="69">
        <f t="shared" si="31"/>
        <v>3</v>
      </c>
      <c r="AY27" s="5"/>
      <c r="AZ27" s="69">
        <f t="shared" si="29"/>
        <v>0</v>
      </c>
    </row>
    <row r="28" spans="2:52" s="2" customFormat="1" ht="18" customHeight="1" x14ac:dyDescent="0.25">
      <c r="D28" s="75">
        <v>0.76388888888888795</v>
      </c>
      <c r="E28" s="75"/>
      <c r="G28" s="76" t="str">
        <f>$B$9</f>
        <v>Alblasserdam E1</v>
      </c>
      <c r="H28" s="77"/>
      <c r="I28" s="77"/>
      <c r="J28" s="77"/>
      <c r="K28" s="77"/>
      <c r="L28" s="77"/>
      <c r="M28" s="29" t="s">
        <v>0</v>
      </c>
      <c r="N28" s="77" t="str">
        <f>$B$8</f>
        <v>Jodan Boys E2</v>
      </c>
      <c r="O28" s="77"/>
      <c r="P28" s="77"/>
      <c r="Q28" s="77"/>
      <c r="R28" s="77"/>
      <c r="S28" s="78"/>
      <c r="U28" s="16">
        <v>0</v>
      </c>
      <c r="V28" s="17" t="s">
        <v>0</v>
      </c>
      <c r="W28" s="16">
        <v>4</v>
      </c>
      <c r="Y28" s="69">
        <f t="shared" si="30"/>
        <v>0</v>
      </c>
      <c r="Z28" s="5"/>
      <c r="AA28" s="69">
        <f t="shared" si="28"/>
        <v>3</v>
      </c>
      <c r="AC28" s="75">
        <v>0.76388888888888795</v>
      </c>
      <c r="AD28" s="75"/>
      <c r="AF28" s="76" t="str">
        <f>$P$9</f>
        <v>VV GZ E3</v>
      </c>
      <c r="AG28" s="77"/>
      <c r="AH28" s="77"/>
      <c r="AI28" s="77"/>
      <c r="AJ28" s="77"/>
      <c r="AK28" s="77"/>
      <c r="AL28" s="29" t="s">
        <v>0</v>
      </c>
      <c r="AM28" s="77" t="str">
        <f>$P$8</f>
        <v>RKDEO E3</v>
      </c>
      <c r="AN28" s="77"/>
      <c r="AO28" s="77"/>
      <c r="AP28" s="77"/>
      <c r="AQ28" s="77"/>
      <c r="AR28" s="78"/>
      <c r="AT28" s="16">
        <v>0</v>
      </c>
      <c r="AU28" s="17" t="s">
        <v>0</v>
      </c>
      <c r="AV28" s="16">
        <v>4</v>
      </c>
      <c r="AX28" s="69">
        <f t="shared" si="31"/>
        <v>0</v>
      </c>
      <c r="AY28" s="5"/>
      <c r="AZ28" s="69">
        <f t="shared" si="29"/>
        <v>3</v>
      </c>
    </row>
    <row r="29" spans="2:52" s="2" customFormat="1" ht="18" customHeight="1" x14ac:dyDescent="0.2">
      <c r="B29" s="9"/>
      <c r="C29" s="9"/>
      <c r="D29" s="36"/>
      <c r="E29" s="36"/>
      <c r="F29" s="36"/>
      <c r="G29" s="36"/>
      <c r="H29" s="36"/>
      <c r="I29" s="37"/>
      <c r="J29" s="36"/>
      <c r="K29" s="36"/>
      <c r="L29" s="36"/>
      <c r="M29" s="36"/>
      <c r="N29" s="36"/>
      <c r="O29" s="36"/>
      <c r="P29" s="36"/>
      <c r="R29" s="21"/>
      <c r="S29" s="20"/>
      <c r="T29" s="21"/>
      <c r="Y29" s="39"/>
      <c r="Z29" s="39"/>
      <c r="AA29" s="39"/>
      <c r="AD29" s="36"/>
      <c r="AE29" s="36"/>
      <c r="AF29" s="36"/>
      <c r="AG29" s="36"/>
      <c r="AH29" s="36"/>
      <c r="AI29" s="36"/>
      <c r="AJ29" s="38"/>
      <c r="AK29" s="36"/>
      <c r="AL29" s="36"/>
      <c r="AM29" s="36"/>
      <c r="AN29" s="36"/>
      <c r="AO29" s="36"/>
      <c r="AP29" s="36"/>
      <c r="AQ29" s="36"/>
      <c r="AS29" s="21"/>
      <c r="AT29" s="21"/>
    </row>
    <row r="30" spans="2:52" s="2" customFormat="1" ht="18" customHeight="1" x14ac:dyDescent="0.25">
      <c r="B30" s="9"/>
      <c r="C30" s="9"/>
      <c r="D30" s="83" t="s">
        <v>51</v>
      </c>
      <c r="E30" s="83"/>
      <c r="G30" s="83" t="s">
        <v>64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/>
      <c r="U30" s="84" t="s">
        <v>52</v>
      </c>
      <c r="V30" s="84"/>
      <c r="W30" s="84"/>
      <c r="X30" s="1"/>
      <c r="Y30" s="85" t="s">
        <v>53</v>
      </c>
      <c r="Z30" s="85"/>
      <c r="AA30" s="85"/>
      <c r="AC30" s="83" t="s">
        <v>51</v>
      </c>
      <c r="AD30" s="83"/>
      <c r="AF30" s="83" t="s">
        <v>50</v>
      </c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40"/>
      <c r="AT30" s="84" t="s">
        <v>52</v>
      </c>
      <c r="AU30" s="84"/>
      <c r="AV30" s="84"/>
      <c r="AX30" s="85" t="s">
        <v>53</v>
      </c>
      <c r="AY30" s="85"/>
      <c r="AZ30" s="85"/>
    </row>
    <row r="31" spans="2:52" s="3" customFormat="1" ht="18" customHeight="1" x14ac:dyDescent="0.25">
      <c r="B31" s="18"/>
      <c r="C31" s="18"/>
      <c r="D31" s="75">
        <v>0.52083333333333337</v>
      </c>
      <c r="E31" s="75"/>
      <c r="F31" s="5"/>
      <c r="G31" s="76" t="str">
        <f>$AE$10</f>
        <v>Jodan Boys E6</v>
      </c>
      <c r="H31" s="77"/>
      <c r="I31" s="77"/>
      <c r="J31" s="77"/>
      <c r="K31" s="77"/>
      <c r="L31" s="77"/>
      <c r="M31" s="29" t="s">
        <v>0</v>
      </c>
      <c r="N31" s="77" t="str">
        <f>$AE$11</f>
        <v>Bergambacht E5</v>
      </c>
      <c r="O31" s="77"/>
      <c r="P31" s="77"/>
      <c r="Q31" s="77"/>
      <c r="R31" s="77"/>
      <c r="S31" s="78"/>
      <c r="T31" s="5"/>
      <c r="U31" s="16">
        <v>1</v>
      </c>
      <c r="V31" s="17" t="s">
        <v>0</v>
      </c>
      <c r="W31" s="16">
        <v>2</v>
      </c>
      <c r="X31" s="5"/>
      <c r="Y31" s="69">
        <f>IF(U31="","",IF(U31&gt;W31,3,IF(U31=W31,1,0)))</f>
        <v>0</v>
      </c>
      <c r="Z31" s="5"/>
      <c r="AA31" s="69">
        <f>IF(W31="","",IF(W31&gt;U31,3,IF(W31=U31,1,0)))</f>
        <v>3</v>
      </c>
      <c r="AC31" s="75">
        <v>0.52083333333333337</v>
      </c>
      <c r="AD31" s="75"/>
      <c r="AE31" s="5"/>
      <c r="AF31" s="76" t="str">
        <f>$AS$10</f>
        <v>Smitshoek E10</v>
      </c>
      <c r="AG31" s="77"/>
      <c r="AH31" s="77"/>
      <c r="AI31" s="77"/>
      <c r="AJ31" s="77"/>
      <c r="AK31" s="77"/>
      <c r="AL31" s="29" t="s">
        <v>0</v>
      </c>
      <c r="AM31" s="77" t="str">
        <f>$AS$11</f>
        <v>Bergambacht E7</v>
      </c>
      <c r="AN31" s="77"/>
      <c r="AO31" s="77"/>
      <c r="AP31" s="77"/>
      <c r="AQ31" s="77"/>
      <c r="AR31" s="78"/>
      <c r="AS31" s="5"/>
      <c r="AT31" s="16">
        <v>1</v>
      </c>
      <c r="AU31" s="17" t="s">
        <v>0</v>
      </c>
      <c r="AV31" s="16">
        <v>2</v>
      </c>
      <c r="AW31" s="5"/>
      <c r="AX31" s="69">
        <f>IF(AT31="","",IF(AT31&gt;AV31,3,IF(AT31=AV31,1,0)))</f>
        <v>0</v>
      </c>
      <c r="AY31" s="5"/>
      <c r="AZ31" s="69">
        <f>IF(AV31="","",IF(AV31&gt;AT31,3,IF(AV31=AT31,1,0)))</f>
        <v>3</v>
      </c>
    </row>
    <row r="32" spans="2:52" s="3" customFormat="1" ht="18" customHeight="1" x14ac:dyDescent="0.25">
      <c r="B32" s="41"/>
      <c r="C32" s="41"/>
      <c r="D32" s="75">
        <v>0.53819444444444442</v>
      </c>
      <c r="E32" s="75"/>
      <c r="F32" s="2"/>
      <c r="G32" s="76" t="str">
        <f>$AE$6</f>
        <v>Schoonhoven E5</v>
      </c>
      <c r="H32" s="77"/>
      <c r="I32" s="77"/>
      <c r="J32" s="77"/>
      <c r="K32" s="77"/>
      <c r="L32" s="77"/>
      <c r="M32" s="29" t="s">
        <v>0</v>
      </c>
      <c r="N32" s="77" t="str">
        <f>$AE$9</f>
        <v>scVictorie'04 E3</v>
      </c>
      <c r="O32" s="77"/>
      <c r="P32" s="77"/>
      <c r="Q32" s="77"/>
      <c r="R32" s="77"/>
      <c r="S32" s="78"/>
      <c r="T32" s="2"/>
      <c r="U32" s="16">
        <v>2</v>
      </c>
      <c r="V32" s="17" t="s">
        <v>0</v>
      </c>
      <c r="W32" s="16">
        <v>1</v>
      </c>
      <c r="X32" s="2"/>
      <c r="Y32" s="69">
        <f>IF(U32="","",IF(U32&gt;W32,3,IF(U32=W32,1,0)))</f>
        <v>3</v>
      </c>
      <c r="Z32" s="5"/>
      <c r="AA32" s="69">
        <f t="shared" ref="AA32:AA45" si="32">IF(W32="","",IF(W32&gt;U32,3,IF(W32=U32,1,0)))</f>
        <v>0</v>
      </c>
      <c r="AC32" s="75">
        <v>0.53819444444444442</v>
      </c>
      <c r="AD32" s="75"/>
      <c r="AE32" s="2"/>
      <c r="AF32" s="76" t="str">
        <f>$AS$6</f>
        <v>Schoonhoven E7</v>
      </c>
      <c r="AG32" s="77"/>
      <c r="AH32" s="77"/>
      <c r="AI32" s="77"/>
      <c r="AJ32" s="77"/>
      <c r="AK32" s="77"/>
      <c r="AL32" s="29" t="s">
        <v>0</v>
      </c>
      <c r="AM32" s="77" t="str">
        <f>$AS$9</f>
        <v>Jodan Boys E8</v>
      </c>
      <c r="AN32" s="77"/>
      <c r="AO32" s="77"/>
      <c r="AP32" s="77"/>
      <c r="AQ32" s="77"/>
      <c r="AR32" s="78"/>
      <c r="AS32" s="2"/>
      <c r="AT32" s="16">
        <v>2</v>
      </c>
      <c r="AU32" s="17" t="s">
        <v>0</v>
      </c>
      <c r="AV32" s="16">
        <v>1</v>
      </c>
      <c r="AW32" s="2"/>
      <c r="AX32" s="69">
        <f>IF(AT32="","",IF(AT32&gt;AV32,3,IF(AT32=AV32,1,0)))</f>
        <v>3</v>
      </c>
      <c r="AY32" s="5"/>
      <c r="AZ32" s="69">
        <f t="shared" ref="AZ32:AZ45" si="33">IF(AV32="","",IF(AV32&gt;AT32,3,IF(AV32=AT32,1,0)))</f>
        <v>0</v>
      </c>
    </row>
    <row r="33" spans="2:52" ht="18" customHeight="1" x14ac:dyDescent="0.25">
      <c r="B33" s="3"/>
      <c r="C33" s="3"/>
      <c r="D33" s="75">
        <v>0.55555555555555503</v>
      </c>
      <c r="E33" s="75"/>
      <c r="F33" s="2"/>
      <c r="G33" s="76" t="str">
        <f>$AE$7</f>
        <v>Schoonhoven E6</v>
      </c>
      <c r="H33" s="77"/>
      <c r="I33" s="77"/>
      <c r="J33" s="77"/>
      <c r="K33" s="77"/>
      <c r="L33" s="77"/>
      <c r="M33" s="29" t="s">
        <v>0</v>
      </c>
      <c r="N33" s="77" t="str">
        <f>$AE$8</f>
        <v>RKDEO E9</v>
      </c>
      <c r="O33" s="77"/>
      <c r="P33" s="77"/>
      <c r="Q33" s="77"/>
      <c r="R33" s="77"/>
      <c r="S33" s="78"/>
      <c r="T33" s="2"/>
      <c r="U33" s="16">
        <v>1</v>
      </c>
      <c r="V33" s="17" t="s">
        <v>0</v>
      </c>
      <c r="W33" s="16">
        <v>2</v>
      </c>
      <c r="X33" s="2"/>
      <c r="Y33" s="69">
        <f t="shared" ref="Y33:Y45" si="34">IF(U33="","",IF(U33&gt;W33,3,IF(U33=W33,1,0)))</f>
        <v>0</v>
      </c>
      <c r="Z33" s="5"/>
      <c r="AA33" s="69">
        <f t="shared" si="32"/>
        <v>3</v>
      </c>
      <c r="AC33" s="75">
        <v>0.55555555555555503</v>
      </c>
      <c r="AD33" s="75"/>
      <c r="AE33" s="2"/>
      <c r="AF33" s="76" t="str">
        <f>$AS$7</f>
        <v>Schoonhoven E8</v>
      </c>
      <c r="AG33" s="77"/>
      <c r="AH33" s="77"/>
      <c r="AI33" s="77"/>
      <c r="AJ33" s="77"/>
      <c r="AK33" s="77"/>
      <c r="AL33" s="29" t="s">
        <v>0</v>
      </c>
      <c r="AM33" s="77" t="str">
        <f>$AS$8</f>
        <v>VFC Vlaardingen E8</v>
      </c>
      <c r="AN33" s="77"/>
      <c r="AO33" s="77"/>
      <c r="AP33" s="77"/>
      <c r="AQ33" s="77"/>
      <c r="AR33" s="78"/>
      <c r="AS33" s="2"/>
      <c r="AT33" s="16">
        <v>1</v>
      </c>
      <c r="AU33" s="17" t="s">
        <v>0</v>
      </c>
      <c r="AV33" s="16">
        <v>2</v>
      </c>
      <c r="AW33" s="2"/>
      <c r="AX33" s="69">
        <f t="shared" ref="AX33:AX45" si="35">IF(AT33="","",IF(AT33&gt;AV33,3,IF(AT33=AV33,1,0)))</f>
        <v>0</v>
      </c>
      <c r="AY33" s="5"/>
      <c r="AZ33" s="69">
        <f t="shared" si="33"/>
        <v>3</v>
      </c>
    </row>
    <row r="34" spans="2:52" ht="18" customHeight="1" x14ac:dyDescent="0.25">
      <c r="B34" s="42"/>
      <c r="C34" s="43"/>
      <c r="D34" s="75">
        <v>0.57291666666666696</v>
      </c>
      <c r="E34" s="75"/>
      <c r="F34" s="2"/>
      <c r="G34" s="76" t="str">
        <f>$AE$10</f>
        <v>Jodan Boys E6</v>
      </c>
      <c r="H34" s="77"/>
      <c r="I34" s="77"/>
      <c r="J34" s="77"/>
      <c r="K34" s="77"/>
      <c r="L34" s="77"/>
      <c r="M34" s="29" t="s">
        <v>0</v>
      </c>
      <c r="N34" s="77" t="str">
        <f>$AE$9</f>
        <v>scVictorie'04 E3</v>
      </c>
      <c r="O34" s="77"/>
      <c r="P34" s="77"/>
      <c r="Q34" s="77"/>
      <c r="R34" s="77"/>
      <c r="S34" s="78"/>
      <c r="T34" s="2"/>
      <c r="U34" s="16">
        <v>3</v>
      </c>
      <c r="V34" s="17" t="s">
        <v>0</v>
      </c>
      <c r="W34" s="16">
        <v>1</v>
      </c>
      <c r="X34" s="2"/>
      <c r="Y34" s="69">
        <f t="shared" si="34"/>
        <v>3</v>
      </c>
      <c r="Z34" s="5"/>
      <c r="AA34" s="69">
        <f t="shared" si="32"/>
        <v>0</v>
      </c>
      <c r="AC34" s="75">
        <v>0.57291666666666696</v>
      </c>
      <c r="AD34" s="75"/>
      <c r="AE34" s="2"/>
      <c r="AF34" s="76" t="str">
        <f>$AS$10</f>
        <v>Smitshoek E10</v>
      </c>
      <c r="AG34" s="77"/>
      <c r="AH34" s="77"/>
      <c r="AI34" s="77"/>
      <c r="AJ34" s="77"/>
      <c r="AK34" s="77"/>
      <c r="AL34" s="29" t="s">
        <v>0</v>
      </c>
      <c r="AM34" s="77" t="str">
        <f>$AS$9</f>
        <v>Jodan Boys E8</v>
      </c>
      <c r="AN34" s="77"/>
      <c r="AO34" s="77"/>
      <c r="AP34" s="77"/>
      <c r="AQ34" s="77"/>
      <c r="AR34" s="78"/>
      <c r="AS34" s="2"/>
      <c r="AT34" s="16">
        <v>3</v>
      </c>
      <c r="AU34" s="17" t="s">
        <v>0</v>
      </c>
      <c r="AV34" s="16">
        <v>1</v>
      </c>
      <c r="AW34" s="2"/>
      <c r="AX34" s="69">
        <f t="shared" si="35"/>
        <v>3</v>
      </c>
      <c r="AY34" s="5"/>
      <c r="AZ34" s="69">
        <f t="shared" si="33"/>
        <v>0</v>
      </c>
    </row>
    <row r="35" spans="2:52" ht="18" customHeight="1" x14ac:dyDescent="0.25">
      <c r="B35" s="42"/>
      <c r="C35" s="3"/>
      <c r="D35" s="75">
        <v>0.59027777777777801</v>
      </c>
      <c r="E35" s="75"/>
      <c r="F35" s="2"/>
      <c r="G35" s="76" t="str">
        <f>$AE$8</f>
        <v>RKDEO E9</v>
      </c>
      <c r="H35" s="77"/>
      <c r="I35" s="77"/>
      <c r="J35" s="77"/>
      <c r="K35" s="77"/>
      <c r="L35" s="77"/>
      <c r="M35" s="29" t="s">
        <v>0</v>
      </c>
      <c r="N35" s="77" t="str">
        <f>$AE$6</f>
        <v>Schoonhoven E5</v>
      </c>
      <c r="O35" s="77"/>
      <c r="P35" s="77"/>
      <c r="Q35" s="77"/>
      <c r="R35" s="77"/>
      <c r="S35" s="78"/>
      <c r="T35" s="2"/>
      <c r="U35" s="16">
        <v>1</v>
      </c>
      <c r="V35" s="17" t="s">
        <v>0</v>
      </c>
      <c r="W35" s="16">
        <v>6</v>
      </c>
      <c r="X35" s="2"/>
      <c r="Y35" s="69">
        <f t="shared" si="34"/>
        <v>0</v>
      </c>
      <c r="Z35" s="5"/>
      <c r="AA35" s="69">
        <f t="shared" si="32"/>
        <v>3</v>
      </c>
      <c r="AC35" s="75">
        <v>0.59027777777777801</v>
      </c>
      <c r="AD35" s="75"/>
      <c r="AE35" s="2"/>
      <c r="AF35" s="76" t="str">
        <f>$AS$8</f>
        <v>VFC Vlaardingen E8</v>
      </c>
      <c r="AG35" s="77"/>
      <c r="AH35" s="77"/>
      <c r="AI35" s="77"/>
      <c r="AJ35" s="77"/>
      <c r="AK35" s="77"/>
      <c r="AL35" s="29" t="s">
        <v>0</v>
      </c>
      <c r="AM35" s="77" t="str">
        <f>$AS$6</f>
        <v>Schoonhoven E7</v>
      </c>
      <c r="AN35" s="77"/>
      <c r="AO35" s="77"/>
      <c r="AP35" s="77"/>
      <c r="AQ35" s="77"/>
      <c r="AR35" s="78"/>
      <c r="AS35" s="2"/>
      <c r="AT35" s="16">
        <v>1</v>
      </c>
      <c r="AU35" s="17" t="s">
        <v>0</v>
      </c>
      <c r="AV35" s="16">
        <v>6</v>
      </c>
      <c r="AW35" s="2"/>
      <c r="AX35" s="69">
        <f t="shared" si="35"/>
        <v>0</v>
      </c>
      <c r="AY35" s="5"/>
      <c r="AZ35" s="69">
        <f t="shared" si="33"/>
        <v>3</v>
      </c>
    </row>
    <row r="36" spans="2:52" ht="18" customHeight="1" x14ac:dyDescent="0.25">
      <c r="B36" s="42"/>
      <c r="C36" s="43"/>
      <c r="D36" s="75">
        <v>0.60763888888888895</v>
      </c>
      <c r="E36" s="75"/>
      <c r="F36" s="2"/>
      <c r="G36" s="76" t="str">
        <f>$AE$9</f>
        <v>scVictorie'04 E3</v>
      </c>
      <c r="H36" s="77"/>
      <c r="I36" s="77"/>
      <c r="J36" s="77"/>
      <c r="K36" s="77"/>
      <c r="L36" s="77"/>
      <c r="M36" s="29" t="s">
        <v>0</v>
      </c>
      <c r="N36" s="77" t="str">
        <f>$AE$11</f>
        <v>Bergambacht E5</v>
      </c>
      <c r="O36" s="77"/>
      <c r="P36" s="77"/>
      <c r="Q36" s="77"/>
      <c r="R36" s="77"/>
      <c r="S36" s="78"/>
      <c r="T36" s="2"/>
      <c r="U36" s="16">
        <v>2</v>
      </c>
      <c r="V36" s="17" t="s">
        <v>0</v>
      </c>
      <c r="W36" s="16">
        <v>2</v>
      </c>
      <c r="X36" s="2"/>
      <c r="Y36" s="69">
        <f t="shared" si="34"/>
        <v>1</v>
      </c>
      <c r="Z36" s="5"/>
      <c r="AA36" s="69">
        <f t="shared" si="32"/>
        <v>1</v>
      </c>
      <c r="AC36" s="75">
        <v>0.60763888888888895</v>
      </c>
      <c r="AD36" s="75"/>
      <c r="AE36" s="2"/>
      <c r="AF36" s="76" t="str">
        <f>$AS$9</f>
        <v>Jodan Boys E8</v>
      </c>
      <c r="AG36" s="77"/>
      <c r="AH36" s="77"/>
      <c r="AI36" s="77"/>
      <c r="AJ36" s="77"/>
      <c r="AK36" s="77"/>
      <c r="AL36" s="29" t="s">
        <v>0</v>
      </c>
      <c r="AM36" s="77" t="str">
        <f>$AS$11</f>
        <v>Bergambacht E7</v>
      </c>
      <c r="AN36" s="77"/>
      <c r="AO36" s="77"/>
      <c r="AP36" s="77"/>
      <c r="AQ36" s="77"/>
      <c r="AR36" s="78"/>
      <c r="AS36" s="2"/>
      <c r="AT36" s="16">
        <v>2</v>
      </c>
      <c r="AU36" s="17" t="s">
        <v>0</v>
      </c>
      <c r="AV36" s="16">
        <v>2</v>
      </c>
      <c r="AW36" s="2"/>
      <c r="AX36" s="69">
        <f t="shared" si="35"/>
        <v>1</v>
      </c>
      <c r="AY36" s="5"/>
      <c r="AZ36" s="69">
        <f t="shared" si="33"/>
        <v>1</v>
      </c>
    </row>
    <row r="37" spans="2:52" ht="18" customHeight="1" x14ac:dyDescent="0.25">
      <c r="B37" s="42"/>
      <c r="C37" s="43"/>
      <c r="D37" s="75">
        <v>0.624999999999999</v>
      </c>
      <c r="E37" s="75"/>
      <c r="F37" s="2"/>
      <c r="G37" s="76" t="str">
        <f>$AE$6</f>
        <v>Schoonhoven E5</v>
      </c>
      <c r="H37" s="77"/>
      <c r="I37" s="77"/>
      <c r="J37" s="77"/>
      <c r="K37" s="77"/>
      <c r="L37" s="77"/>
      <c r="M37" s="29" t="s">
        <v>0</v>
      </c>
      <c r="N37" s="77" t="str">
        <f>$AE$7</f>
        <v>Schoonhoven E6</v>
      </c>
      <c r="O37" s="77"/>
      <c r="P37" s="77"/>
      <c r="Q37" s="77"/>
      <c r="R37" s="77"/>
      <c r="S37" s="78"/>
      <c r="T37" s="2"/>
      <c r="U37" s="16">
        <v>3</v>
      </c>
      <c r="V37" s="17" t="s">
        <v>0</v>
      </c>
      <c r="W37" s="16">
        <v>1</v>
      </c>
      <c r="X37" s="2"/>
      <c r="Y37" s="69">
        <f t="shared" si="34"/>
        <v>3</v>
      </c>
      <c r="Z37" s="5"/>
      <c r="AA37" s="69">
        <f t="shared" si="32"/>
        <v>0</v>
      </c>
      <c r="AC37" s="75">
        <v>0.624999999999999</v>
      </c>
      <c r="AD37" s="75"/>
      <c r="AE37" s="2"/>
      <c r="AF37" s="76" t="str">
        <f>$AS$6</f>
        <v>Schoonhoven E7</v>
      </c>
      <c r="AG37" s="77"/>
      <c r="AH37" s="77"/>
      <c r="AI37" s="77"/>
      <c r="AJ37" s="77"/>
      <c r="AK37" s="77"/>
      <c r="AL37" s="29" t="s">
        <v>0</v>
      </c>
      <c r="AM37" s="77" t="str">
        <f>$AS$7</f>
        <v>Schoonhoven E8</v>
      </c>
      <c r="AN37" s="77"/>
      <c r="AO37" s="77"/>
      <c r="AP37" s="77"/>
      <c r="AQ37" s="77"/>
      <c r="AR37" s="78"/>
      <c r="AS37" s="2"/>
      <c r="AT37" s="16">
        <v>3</v>
      </c>
      <c r="AU37" s="17" t="s">
        <v>0</v>
      </c>
      <c r="AV37" s="16">
        <v>1</v>
      </c>
      <c r="AW37" s="2"/>
      <c r="AX37" s="69">
        <f t="shared" si="35"/>
        <v>3</v>
      </c>
      <c r="AY37" s="5"/>
      <c r="AZ37" s="69">
        <f t="shared" si="33"/>
        <v>0</v>
      </c>
    </row>
    <row r="38" spans="2:52" ht="18" customHeight="1" x14ac:dyDescent="0.25">
      <c r="B38" s="42"/>
      <c r="C38" s="41"/>
      <c r="D38" s="75">
        <v>0.64236111111111005</v>
      </c>
      <c r="E38" s="75"/>
      <c r="F38" s="2"/>
      <c r="G38" s="76" t="str">
        <f>$AE$11</f>
        <v>Bergambacht E5</v>
      </c>
      <c r="H38" s="77"/>
      <c r="I38" s="77"/>
      <c r="J38" s="77"/>
      <c r="K38" s="77"/>
      <c r="L38" s="77"/>
      <c r="M38" s="29" t="s">
        <v>0</v>
      </c>
      <c r="N38" s="77" t="str">
        <f>$AE$7</f>
        <v>Schoonhoven E6</v>
      </c>
      <c r="O38" s="77"/>
      <c r="P38" s="77"/>
      <c r="Q38" s="77"/>
      <c r="R38" s="77"/>
      <c r="S38" s="78"/>
      <c r="T38" s="2"/>
      <c r="U38" s="16">
        <v>1</v>
      </c>
      <c r="V38" s="17" t="s">
        <v>0</v>
      </c>
      <c r="W38" s="16">
        <v>1</v>
      </c>
      <c r="X38" s="2"/>
      <c r="Y38" s="69">
        <f t="shared" si="34"/>
        <v>1</v>
      </c>
      <c r="Z38" s="5"/>
      <c r="AA38" s="69">
        <f t="shared" si="32"/>
        <v>1</v>
      </c>
      <c r="AC38" s="75">
        <v>0.64236111111111005</v>
      </c>
      <c r="AD38" s="75"/>
      <c r="AE38" s="2"/>
      <c r="AF38" s="76" t="str">
        <f>$AS$11</f>
        <v>Bergambacht E7</v>
      </c>
      <c r="AG38" s="77"/>
      <c r="AH38" s="77"/>
      <c r="AI38" s="77"/>
      <c r="AJ38" s="77"/>
      <c r="AK38" s="77"/>
      <c r="AL38" s="29" t="s">
        <v>0</v>
      </c>
      <c r="AM38" s="77" t="str">
        <f>$AS$7</f>
        <v>Schoonhoven E8</v>
      </c>
      <c r="AN38" s="77"/>
      <c r="AO38" s="77"/>
      <c r="AP38" s="77"/>
      <c r="AQ38" s="77"/>
      <c r="AR38" s="78"/>
      <c r="AS38" s="2"/>
      <c r="AT38" s="16">
        <v>1</v>
      </c>
      <c r="AU38" s="17" t="s">
        <v>0</v>
      </c>
      <c r="AV38" s="16">
        <v>1</v>
      </c>
      <c r="AW38" s="2"/>
      <c r="AX38" s="69">
        <f t="shared" si="35"/>
        <v>1</v>
      </c>
      <c r="AY38" s="5"/>
      <c r="AZ38" s="69">
        <f t="shared" si="33"/>
        <v>1</v>
      </c>
    </row>
    <row r="39" spans="2:52" ht="18" customHeight="1" x14ac:dyDescent="0.25">
      <c r="B39" s="3"/>
      <c r="C39" s="41"/>
      <c r="D39" s="75">
        <v>0.65972222222222099</v>
      </c>
      <c r="E39" s="75"/>
      <c r="F39" s="2"/>
      <c r="G39" s="76" t="str">
        <f>$AE$8</f>
        <v>RKDEO E9</v>
      </c>
      <c r="H39" s="77"/>
      <c r="I39" s="77"/>
      <c r="J39" s="77"/>
      <c r="K39" s="77"/>
      <c r="L39" s="77"/>
      <c r="M39" s="29" t="s">
        <v>0</v>
      </c>
      <c r="N39" s="77" t="str">
        <f>$AE$10</f>
        <v>Jodan Boys E6</v>
      </c>
      <c r="O39" s="77"/>
      <c r="P39" s="77"/>
      <c r="Q39" s="77"/>
      <c r="R39" s="77"/>
      <c r="S39" s="78"/>
      <c r="T39" s="2"/>
      <c r="U39" s="16">
        <v>1</v>
      </c>
      <c r="V39" s="17" t="s">
        <v>0</v>
      </c>
      <c r="W39" s="16">
        <v>0</v>
      </c>
      <c r="X39" s="2"/>
      <c r="Y39" s="69">
        <f t="shared" si="34"/>
        <v>3</v>
      </c>
      <c r="Z39" s="5"/>
      <c r="AA39" s="69">
        <f t="shared" si="32"/>
        <v>0</v>
      </c>
      <c r="AC39" s="75">
        <v>0.65972222222222099</v>
      </c>
      <c r="AD39" s="75"/>
      <c r="AE39" s="2"/>
      <c r="AF39" s="76" t="str">
        <f>$AS$8</f>
        <v>VFC Vlaardingen E8</v>
      </c>
      <c r="AG39" s="77"/>
      <c r="AH39" s="77"/>
      <c r="AI39" s="77"/>
      <c r="AJ39" s="77"/>
      <c r="AK39" s="77"/>
      <c r="AL39" s="29" t="s">
        <v>0</v>
      </c>
      <c r="AM39" s="77" t="str">
        <f>$AS$10</f>
        <v>Smitshoek E10</v>
      </c>
      <c r="AN39" s="77"/>
      <c r="AO39" s="77"/>
      <c r="AP39" s="77"/>
      <c r="AQ39" s="77"/>
      <c r="AR39" s="78"/>
      <c r="AS39" s="2"/>
      <c r="AT39" s="16">
        <v>1</v>
      </c>
      <c r="AU39" s="17" t="s">
        <v>0</v>
      </c>
      <c r="AV39" s="16">
        <v>0</v>
      </c>
      <c r="AW39" s="2"/>
      <c r="AX39" s="69">
        <f t="shared" si="35"/>
        <v>3</v>
      </c>
      <c r="AY39" s="5"/>
      <c r="AZ39" s="69">
        <f t="shared" si="33"/>
        <v>0</v>
      </c>
    </row>
    <row r="40" spans="2:52" ht="18" customHeight="1" x14ac:dyDescent="0.25">
      <c r="B40" s="42"/>
      <c r="C40" s="41"/>
      <c r="D40" s="75">
        <v>0.67708333333333204</v>
      </c>
      <c r="E40" s="75"/>
      <c r="F40" s="2"/>
      <c r="G40" s="76" t="str">
        <f>$AE$7</f>
        <v>Schoonhoven E6</v>
      </c>
      <c r="H40" s="77"/>
      <c r="I40" s="77"/>
      <c r="J40" s="77"/>
      <c r="K40" s="77"/>
      <c r="L40" s="77"/>
      <c r="M40" s="29" t="s">
        <v>0</v>
      </c>
      <c r="N40" s="77" t="str">
        <f>$AE$9</f>
        <v>scVictorie'04 E3</v>
      </c>
      <c r="O40" s="77"/>
      <c r="P40" s="77"/>
      <c r="Q40" s="77"/>
      <c r="R40" s="77"/>
      <c r="S40" s="78"/>
      <c r="T40" s="2"/>
      <c r="U40" s="16">
        <v>0</v>
      </c>
      <c r="V40" s="17" t="s">
        <v>0</v>
      </c>
      <c r="W40" s="16">
        <v>2</v>
      </c>
      <c r="X40" s="2"/>
      <c r="Y40" s="69">
        <f t="shared" si="34"/>
        <v>0</v>
      </c>
      <c r="Z40" s="5"/>
      <c r="AA40" s="69">
        <f t="shared" si="32"/>
        <v>3</v>
      </c>
      <c r="AC40" s="75">
        <v>0.67708333333333204</v>
      </c>
      <c r="AD40" s="75"/>
      <c r="AE40" s="2"/>
      <c r="AF40" s="76" t="str">
        <f>$AS$7</f>
        <v>Schoonhoven E8</v>
      </c>
      <c r="AG40" s="77"/>
      <c r="AH40" s="77"/>
      <c r="AI40" s="77"/>
      <c r="AJ40" s="77"/>
      <c r="AK40" s="77"/>
      <c r="AL40" s="29" t="s">
        <v>0</v>
      </c>
      <c r="AM40" s="77" t="str">
        <f>$AS$9</f>
        <v>Jodan Boys E8</v>
      </c>
      <c r="AN40" s="77"/>
      <c r="AO40" s="77"/>
      <c r="AP40" s="77"/>
      <c r="AQ40" s="77"/>
      <c r="AR40" s="78"/>
      <c r="AS40" s="2"/>
      <c r="AT40" s="16">
        <v>0</v>
      </c>
      <c r="AU40" s="17" t="s">
        <v>0</v>
      </c>
      <c r="AV40" s="16">
        <v>2</v>
      </c>
      <c r="AW40" s="2"/>
      <c r="AX40" s="69">
        <f t="shared" si="35"/>
        <v>0</v>
      </c>
      <c r="AY40" s="5"/>
      <c r="AZ40" s="69">
        <f t="shared" si="33"/>
        <v>3</v>
      </c>
    </row>
    <row r="41" spans="2:52" ht="18" customHeight="1" x14ac:dyDescent="0.25">
      <c r="B41" s="41"/>
      <c r="C41" s="41"/>
      <c r="D41" s="75">
        <v>0.69444444444444298</v>
      </c>
      <c r="E41" s="75"/>
      <c r="F41" s="2"/>
      <c r="G41" s="76" t="str">
        <f>$AE$8</f>
        <v>RKDEO E9</v>
      </c>
      <c r="H41" s="77"/>
      <c r="I41" s="77"/>
      <c r="J41" s="77"/>
      <c r="K41" s="77"/>
      <c r="L41" s="77"/>
      <c r="M41" s="29" t="s">
        <v>0</v>
      </c>
      <c r="N41" s="77" t="str">
        <f>$AE$11</f>
        <v>Bergambacht E5</v>
      </c>
      <c r="O41" s="77"/>
      <c r="P41" s="77"/>
      <c r="Q41" s="77"/>
      <c r="R41" s="77"/>
      <c r="S41" s="78"/>
      <c r="T41" s="2"/>
      <c r="U41" s="16">
        <v>0</v>
      </c>
      <c r="V41" s="17" t="s">
        <v>0</v>
      </c>
      <c r="W41" s="16">
        <v>1</v>
      </c>
      <c r="X41" s="2"/>
      <c r="Y41" s="69">
        <f t="shared" si="34"/>
        <v>0</v>
      </c>
      <c r="Z41" s="5"/>
      <c r="AA41" s="69">
        <f t="shared" si="32"/>
        <v>3</v>
      </c>
      <c r="AB41" s="3"/>
      <c r="AC41" s="75">
        <v>0.69444444444444298</v>
      </c>
      <c r="AD41" s="75"/>
      <c r="AE41" s="2"/>
      <c r="AF41" s="76" t="str">
        <f>$AS$8</f>
        <v>VFC Vlaardingen E8</v>
      </c>
      <c r="AG41" s="77"/>
      <c r="AH41" s="77"/>
      <c r="AI41" s="77"/>
      <c r="AJ41" s="77"/>
      <c r="AK41" s="77"/>
      <c r="AL41" s="29" t="s">
        <v>0</v>
      </c>
      <c r="AM41" s="77" t="str">
        <f>$AS$11</f>
        <v>Bergambacht E7</v>
      </c>
      <c r="AN41" s="77"/>
      <c r="AO41" s="77"/>
      <c r="AP41" s="77"/>
      <c r="AQ41" s="77"/>
      <c r="AR41" s="78"/>
      <c r="AS41" s="2"/>
      <c r="AT41" s="16">
        <v>0</v>
      </c>
      <c r="AU41" s="17" t="s">
        <v>0</v>
      </c>
      <c r="AV41" s="16">
        <v>1</v>
      </c>
      <c r="AW41" s="2"/>
      <c r="AX41" s="69">
        <f t="shared" si="35"/>
        <v>0</v>
      </c>
      <c r="AY41" s="5"/>
      <c r="AZ41" s="69">
        <f t="shared" si="33"/>
        <v>3</v>
      </c>
    </row>
    <row r="42" spans="2:52" ht="18" customHeight="1" x14ac:dyDescent="0.25">
      <c r="B42" s="41"/>
      <c r="C42" s="41"/>
      <c r="D42" s="75">
        <v>0.71180555555555503</v>
      </c>
      <c r="E42" s="75"/>
      <c r="F42" s="2"/>
      <c r="G42" s="76" t="str">
        <f>$AE$11</f>
        <v>Bergambacht E5</v>
      </c>
      <c r="H42" s="77"/>
      <c r="I42" s="77"/>
      <c r="J42" s="77"/>
      <c r="K42" s="77"/>
      <c r="L42" s="77"/>
      <c r="M42" s="29" t="s">
        <v>0</v>
      </c>
      <c r="N42" s="77" t="str">
        <f>$AE$6</f>
        <v>Schoonhoven E5</v>
      </c>
      <c r="O42" s="77"/>
      <c r="P42" s="77"/>
      <c r="Q42" s="77"/>
      <c r="R42" s="77"/>
      <c r="S42" s="78"/>
      <c r="T42" s="2"/>
      <c r="U42" s="16">
        <v>1</v>
      </c>
      <c r="V42" s="17" t="s">
        <v>0</v>
      </c>
      <c r="W42" s="16">
        <v>3</v>
      </c>
      <c r="X42" s="2"/>
      <c r="Y42" s="69">
        <f t="shared" si="34"/>
        <v>0</v>
      </c>
      <c r="Z42" s="5"/>
      <c r="AA42" s="69">
        <f t="shared" si="32"/>
        <v>3</v>
      </c>
      <c r="AB42" s="10"/>
      <c r="AC42" s="75">
        <v>0.71180555555555503</v>
      </c>
      <c r="AD42" s="75"/>
      <c r="AE42" s="2"/>
      <c r="AF42" s="76" t="str">
        <f>$AS$11</f>
        <v>Bergambacht E7</v>
      </c>
      <c r="AG42" s="77"/>
      <c r="AH42" s="77"/>
      <c r="AI42" s="77"/>
      <c r="AJ42" s="77"/>
      <c r="AK42" s="77"/>
      <c r="AL42" s="29" t="s">
        <v>0</v>
      </c>
      <c r="AM42" s="77" t="str">
        <f>$AS$6</f>
        <v>Schoonhoven E7</v>
      </c>
      <c r="AN42" s="77"/>
      <c r="AO42" s="77"/>
      <c r="AP42" s="77"/>
      <c r="AQ42" s="77"/>
      <c r="AR42" s="78"/>
      <c r="AS42" s="2"/>
      <c r="AT42" s="16">
        <v>1</v>
      </c>
      <c r="AU42" s="17" t="s">
        <v>0</v>
      </c>
      <c r="AV42" s="16">
        <v>3</v>
      </c>
      <c r="AW42" s="2"/>
      <c r="AX42" s="69">
        <f t="shared" si="35"/>
        <v>0</v>
      </c>
      <c r="AY42" s="5"/>
      <c r="AZ42" s="69">
        <f t="shared" si="33"/>
        <v>3</v>
      </c>
    </row>
    <row r="43" spans="2:52" ht="18" customHeight="1" x14ac:dyDescent="0.25">
      <c r="B43" s="41"/>
      <c r="C43" s="41"/>
      <c r="D43" s="75">
        <v>0.72916666666666596</v>
      </c>
      <c r="E43" s="75"/>
      <c r="F43" s="2"/>
      <c r="G43" s="76" t="str">
        <f>$AE$10</f>
        <v>Jodan Boys E6</v>
      </c>
      <c r="H43" s="77"/>
      <c r="I43" s="77"/>
      <c r="J43" s="77"/>
      <c r="K43" s="77"/>
      <c r="L43" s="77"/>
      <c r="M43" s="29" t="s">
        <v>0</v>
      </c>
      <c r="N43" s="77" t="str">
        <f>$AE$7</f>
        <v>Schoonhoven E6</v>
      </c>
      <c r="O43" s="77"/>
      <c r="P43" s="77"/>
      <c r="Q43" s="77"/>
      <c r="R43" s="77"/>
      <c r="S43" s="78"/>
      <c r="T43" s="2"/>
      <c r="U43" s="16">
        <v>3</v>
      </c>
      <c r="V43" s="17" t="s">
        <v>0</v>
      </c>
      <c r="W43" s="16">
        <v>3</v>
      </c>
      <c r="X43" s="2"/>
      <c r="Y43" s="69">
        <f t="shared" si="34"/>
        <v>1</v>
      </c>
      <c r="Z43" s="5"/>
      <c r="AA43" s="69">
        <f t="shared" si="32"/>
        <v>1</v>
      </c>
      <c r="AB43" s="22"/>
      <c r="AC43" s="75">
        <v>0.72916666666666596</v>
      </c>
      <c r="AD43" s="75"/>
      <c r="AE43" s="2"/>
      <c r="AF43" s="76" t="str">
        <f>$AS$10</f>
        <v>Smitshoek E10</v>
      </c>
      <c r="AG43" s="77"/>
      <c r="AH43" s="77"/>
      <c r="AI43" s="77"/>
      <c r="AJ43" s="77"/>
      <c r="AK43" s="77"/>
      <c r="AL43" s="29" t="s">
        <v>0</v>
      </c>
      <c r="AM43" s="77" t="str">
        <f>$AS$7</f>
        <v>Schoonhoven E8</v>
      </c>
      <c r="AN43" s="77"/>
      <c r="AO43" s="77"/>
      <c r="AP43" s="77"/>
      <c r="AQ43" s="77"/>
      <c r="AR43" s="78"/>
      <c r="AS43" s="2"/>
      <c r="AT43" s="16">
        <v>3</v>
      </c>
      <c r="AU43" s="17" t="s">
        <v>0</v>
      </c>
      <c r="AV43" s="16">
        <v>3</v>
      </c>
      <c r="AW43" s="2"/>
      <c r="AX43" s="69">
        <f t="shared" si="35"/>
        <v>1</v>
      </c>
      <c r="AY43" s="5"/>
      <c r="AZ43" s="69">
        <f t="shared" si="33"/>
        <v>1</v>
      </c>
    </row>
    <row r="44" spans="2:52" ht="18" customHeight="1" x14ac:dyDescent="0.25">
      <c r="B44" s="41"/>
      <c r="C44" s="41"/>
      <c r="D44" s="75">
        <v>0.74652777777777701</v>
      </c>
      <c r="E44" s="75"/>
      <c r="F44" s="2"/>
      <c r="G44" s="76" t="str">
        <f>$AE$6</f>
        <v>Schoonhoven E5</v>
      </c>
      <c r="H44" s="77"/>
      <c r="I44" s="77"/>
      <c r="J44" s="77"/>
      <c r="K44" s="77"/>
      <c r="L44" s="77"/>
      <c r="M44" s="29" t="s">
        <v>0</v>
      </c>
      <c r="N44" s="77" t="str">
        <f>$AE$10</f>
        <v>Jodan Boys E6</v>
      </c>
      <c r="O44" s="77"/>
      <c r="P44" s="77"/>
      <c r="Q44" s="77"/>
      <c r="R44" s="77"/>
      <c r="S44" s="78"/>
      <c r="T44" s="2"/>
      <c r="U44" s="16">
        <v>2</v>
      </c>
      <c r="V44" s="17" t="s">
        <v>0</v>
      </c>
      <c r="W44" s="16">
        <v>1</v>
      </c>
      <c r="X44" s="2"/>
      <c r="Y44" s="69">
        <f t="shared" si="34"/>
        <v>3</v>
      </c>
      <c r="Z44" s="5"/>
      <c r="AA44" s="69">
        <f t="shared" si="32"/>
        <v>0</v>
      </c>
      <c r="AB44" s="32"/>
      <c r="AC44" s="75">
        <v>0.74652777777777701</v>
      </c>
      <c r="AD44" s="75"/>
      <c r="AE44" s="2"/>
      <c r="AF44" s="76" t="str">
        <f>$AS$6</f>
        <v>Schoonhoven E7</v>
      </c>
      <c r="AG44" s="77"/>
      <c r="AH44" s="77"/>
      <c r="AI44" s="77"/>
      <c r="AJ44" s="77"/>
      <c r="AK44" s="77"/>
      <c r="AL44" s="29" t="s">
        <v>0</v>
      </c>
      <c r="AM44" s="77" t="str">
        <f>$AS$10</f>
        <v>Smitshoek E10</v>
      </c>
      <c r="AN44" s="77"/>
      <c r="AO44" s="77"/>
      <c r="AP44" s="77"/>
      <c r="AQ44" s="77"/>
      <c r="AR44" s="78"/>
      <c r="AS44" s="2"/>
      <c r="AT44" s="16">
        <v>2</v>
      </c>
      <c r="AU44" s="17" t="s">
        <v>0</v>
      </c>
      <c r="AV44" s="16">
        <v>1</v>
      </c>
      <c r="AW44" s="2"/>
      <c r="AX44" s="69">
        <f t="shared" si="35"/>
        <v>3</v>
      </c>
      <c r="AY44" s="5"/>
      <c r="AZ44" s="69">
        <f t="shared" si="33"/>
        <v>0</v>
      </c>
    </row>
    <row r="45" spans="2:52" ht="18" customHeight="1" x14ac:dyDescent="0.25">
      <c r="B45" s="41"/>
      <c r="C45" s="41"/>
      <c r="D45" s="75">
        <v>0.76388888888888795</v>
      </c>
      <c r="E45" s="75"/>
      <c r="F45" s="2"/>
      <c r="G45" s="76" t="str">
        <f>$AE$9</f>
        <v>scVictorie'04 E3</v>
      </c>
      <c r="H45" s="77"/>
      <c r="I45" s="77"/>
      <c r="J45" s="77"/>
      <c r="K45" s="77"/>
      <c r="L45" s="77"/>
      <c r="M45" s="29" t="s">
        <v>0</v>
      </c>
      <c r="N45" s="77" t="str">
        <f>$AE$8</f>
        <v>RKDEO E9</v>
      </c>
      <c r="O45" s="77"/>
      <c r="P45" s="77"/>
      <c r="Q45" s="77"/>
      <c r="R45" s="77"/>
      <c r="S45" s="78"/>
      <c r="T45" s="2"/>
      <c r="U45" s="16">
        <v>0</v>
      </c>
      <c r="V45" s="17" t="s">
        <v>0</v>
      </c>
      <c r="W45" s="16">
        <v>4</v>
      </c>
      <c r="X45" s="2"/>
      <c r="Y45" s="69">
        <f t="shared" si="34"/>
        <v>0</v>
      </c>
      <c r="Z45" s="5"/>
      <c r="AA45" s="69">
        <f t="shared" si="32"/>
        <v>3</v>
      </c>
      <c r="AB45" s="32"/>
      <c r="AC45" s="75">
        <v>0.76388888888888795</v>
      </c>
      <c r="AD45" s="75"/>
      <c r="AE45" s="2"/>
      <c r="AF45" s="76" t="str">
        <f>$AS$9</f>
        <v>Jodan Boys E8</v>
      </c>
      <c r="AG45" s="77"/>
      <c r="AH45" s="77"/>
      <c r="AI45" s="77"/>
      <c r="AJ45" s="77"/>
      <c r="AK45" s="77"/>
      <c r="AL45" s="29" t="s">
        <v>0</v>
      </c>
      <c r="AM45" s="77" t="str">
        <f>$AS$8</f>
        <v>VFC Vlaardingen E8</v>
      </c>
      <c r="AN45" s="77"/>
      <c r="AO45" s="77"/>
      <c r="AP45" s="77"/>
      <c r="AQ45" s="77"/>
      <c r="AR45" s="78"/>
      <c r="AS45" s="2"/>
      <c r="AT45" s="16">
        <v>0</v>
      </c>
      <c r="AU45" s="17" t="s">
        <v>0</v>
      </c>
      <c r="AV45" s="16">
        <v>4</v>
      </c>
      <c r="AW45" s="2"/>
      <c r="AX45" s="69">
        <f t="shared" si="35"/>
        <v>0</v>
      </c>
      <c r="AY45" s="5"/>
      <c r="AZ45" s="69">
        <f t="shared" si="33"/>
        <v>3</v>
      </c>
    </row>
    <row r="46" spans="2:52" ht="15" x14ac:dyDescent="0.25">
      <c r="Z46" s="21"/>
      <c r="AA46" s="20"/>
      <c r="AM46" s="6"/>
    </row>
    <row r="47" spans="2:52" ht="15" x14ac:dyDescent="0.25">
      <c r="B47" s="7"/>
      <c r="C47" s="7"/>
      <c r="Z47" s="21"/>
      <c r="AA47" s="20"/>
      <c r="AM47" s="6"/>
    </row>
    <row r="48" spans="2:52" ht="15" x14ac:dyDescent="0.25">
      <c r="B48" s="7"/>
      <c r="C48" s="7"/>
      <c r="Z48" s="1"/>
      <c r="AA48" s="1"/>
      <c r="AM48" s="19"/>
    </row>
    <row r="49" spans="2:39" x14ac:dyDescent="0.2">
      <c r="B49" s="7"/>
      <c r="C49" s="7"/>
      <c r="Z49" s="1"/>
      <c r="AA49" s="1"/>
      <c r="AM49" s="26"/>
    </row>
    <row r="50" spans="2:39" x14ac:dyDescent="0.2">
      <c r="B50" s="7"/>
      <c r="C50" s="7"/>
      <c r="Z50" s="1"/>
      <c r="AA50" s="1"/>
      <c r="AM50" s="26"/>
    </row>
    <row r="51" spans="2:39" x14ac:dyDescent="0.2">
      <c r="B51" s="7"/>
      <c r="C51" s="7"/>
      <c r="Z51" s="1"/>
      <c r="AA51" s="1"/>
      <c r="AM51" s="26"/>
    </row>
    <row r="52" spans="2:39" x14ac:dyDescent="0.2">
      <c r="B52" s="7"/>
      <c r="C52" s="7"/>
      <c r="Z52" s="1"/>
      <c r="AA52" s="1"/>
      <c r="AM52" s="26"/>
    </row>
    <row r="53" spans="2:39" x14ac:dyDescent="0.2">
      <c r="B53" s="7"/>
      <c r="C53" s="7"/>
      <c r="Z53" s="1"/>
      <c r="AA53" s="1"/>
      <c r="AM53" s="1"/>
    </row>
    <row r="54" spans="2:39" x14ac:dyDescent="0.2">
      <c r="B54" s="7"/>
      <c r="C54" s="7"/>
    </row>
    <row r="55" spans="2:39" x14ac:dyDescent="0.2">
      <c r="B55" s="7"/>
      <c r="C55" s="7"/>
    </row>
    <row r="56" spans="2:39" x14ac:dyDescent="0.2">
      <c r="B56" s="7"/>
      <c r="C56" s="7"/>
    </row>
    <row r="57" spans="2:39" x14ac:dyDescent="0.2">
      <c r="B57" s="7"/>
      <c r="C57" s="7"/>
    </row>
    <row r="58" spans="2:39" x14ac:dyDescent="0.2">
      <c r="B58" s="7"/>
      <c r="C58" s="7"/>
    </row>
    <row r="59" spans="2:39" x14ac:dyDescent="0.2">
      <c r="B59" s="7"/>
      <c r="C59" s="7"/>
    </row>
    <row r="60" spans="2:39" x14ac:dyDescent="0.2">
      <c r="B60" s="7"/>
      <c r="C60" s="7"/>
    </row>
    <row r="61" spans="2:39" x14ac:dyDescent="0.2">
      <c r="B61" s="7"/>
      <c r="C61" s="7"/>
    </row>
    <row r="62" spans="2:39" x14ac:dyDescent="0.2">
      <c r="B62" s="7"/>
      <c r="C62" s="7"/>
    </row>
    <row r="63" spans="2:39" x14ac:dyDescent="0.2">
      <c r="B63" s="7"/>
      <c r="C63" s="7"/>
    </row>
    <row r="64" spans="2:39" x14ac:dyDescent="0.2">
      <c r="B64" s="7"/>
      <c r="C64" s="7"/>
    </row>
    <row r="65" spans="2:3" x14ac:dyDescent="0.2">
      <c r="B65" s="7"/>
      <c r="C65" s="7"/>
    </row>
    <row r="66" spans="2:3" x14ac:dyDescent="0.2">
      <c r="B66" s="7"/>
      <c r="C66" s="7"/>
    </row>
    <row r="67" spans="2:3" x14ac:dyDescent="0.2">
      <c r="B67" s="7"/>
      <c r="C67" s="7"/>
    </row>
    <row r="68" spans="2:3" x14ac:dyDescent="0.2">
      <c r="B68" s="7"/>
      <c r="C68" s="7"/>
    </row>
    <row r="69" spans="2:3" x14ac:dyDescent="0.2">
      <c r="B69" s="7"/>
      <c r="C69" s="7"/>
    </row>
    <row r="70" spans="2:3" x14ac:dyDescent="0.2">
      <c r="B70" s="7"/>
      <c r="C70" s="7"/>
    </row>
    <row r="71" spans="2:3" x14ac:dyDescent="0.2">
      <c r="B71" s="7"/>
      <c r="C71" s="7"/>
    </row>
    <row r="72" spans="2:3" x14ac:dyDescent="0.2">
      <c r="B72" s="7"/>
      <c r="C72" s="7"/>
    </row>
    <row r="73" spans="2:3" x14ac:dyDescent="0.2">
      <c r="B73" s="7"/>
      <c r="C73" s="7"/>
    </row>
    <row r="74" spans="2:3" x14ac:dyDescent="0.2">
      <c r="B74" s="7"/>
      <c r="C74" s="7"/>
    </row>
    <row r="75" spans="2:3" x14ac:dyDescent="0.2">
      <c r="B75" s="7"/>
      <c r="C75" s="7"/>
    </row>
    <row r="76" spans="2:3" x14ac:dyDescent="0.2">
      <c r="B76" s="7"/>
      <c r="C76" s="7"/>
    </row>
    <row r="77" spans="2:3" x14ac:dyDescent="0.2">
      <c r="B77" s="7"/>
      <c r="C77" s="7"/>
    </row>
    <row r="78" spans="2:3" x14ac:dyDescent="0.2">
      <c r="B78" s="7"/>
      <c r="C78" s="7"/>
    </row>
    <row r="79" spans="2:3" x14ac:dyDescent="0.2">
      <c r="B79" s="7"/>
      <c r="C79" s="7"/>
    </row>
    <row r="80" spans="2:3" x14ac:dyDescent="0.2">
      <c r="B80" s="7"/>
      <c r="C80" s="7"/>
    </row>
    <row r="81" spans="2:3" x14ac:dyDescent="0.2">
      <c r="B81" s="7"/>
      <c r="C81" s="7"/>
    </row>
    <row r="82" spans="2:3" x14ac:dyDescent="0.2">
      <c r="B82" s="7"/>
      <c r="C82" s="7"/>
    </row>
    <row r="83" spans="2:3" x14ac:dyDescent="0.2">
      <c r="B83" s="7"/>
      <c r="C83" s="7"/>
    </row>
    <row r="84" spans="2:3" x14ac:dyDescent="0.2">
      <c r="B84" s="7"/>
      <c r="C84" s="7"/>
    </row>
    <row r="85" spans="2:3" x14ac:dyDescent="0.2">
      <c r="B85" s="7"/>
      <c r="C85" s="7"/>
    </row>
    <row r="86" spans="2:3" x14ac:dyDescent="0.2">
      <c r="B86" s="7"/>
      <c r="C86" s="7"/>
    </row>
    <row r="87" spans="2:3" x14ac:dyDescent="0.2">
      <c r="B87" s="7"/>
      <c r="C87" s="7"/>
    </row>
    <row r="88" spans="2:3" x14ac:dyDescent="0.2">
      <c r="B88" s="7"/>
      <c r="C88" s="7"/>
    </row>
    <row r="89" spans="2:3" x14ac:dyDescent="0.2">
      <c r="B89" s="7"/>
      <c r="C89" s="7"/>
    </row>
    <row r="90" spans="2:3" x14ac:dyDescent="0.2">
      <c r="B90" s="7"/>
      <c r="C90" s="7"/>
    </row>
    <row r="91" spans="2:3" x14ac:dyDescent="0.2">
      <c r="B91" s="7"/>
      <c r="C91" s="7"/>
    </row>
    <row r="92" spans="2:3" x14ac:dyDescent="0.2">
      <c r="B92" s="7"/>
      <c r="C92" s="7"/>
    </row>
    <row r="93" spans="2:3" x14ac:dyDescent="0.2">
      <c r="B93" s="7"/>
      <c r="C93" s="7"/>
    </row>
    <row r="94" spans="2:3" x14ac:dyDescent="0.2">
      <c r="B94" s="7"/>
      <c r="C94" s="7"/>
    </row>
    <row r="95" spans="2:3" x14ac:dyDescent="0.2">
      <c r="B95" s="7"/>
      <c r="C95" s="7"/>
    </row>
    <row r="96" spans="2:3" x14ac:dyDescent="0.2">
      <c r="B96" s="7"/>
      <c r="C96" s="7"/>
    </row>
    <row r="97" spans="2:3" x14ac:dyDescent="0.2">
      <c r="B97" s="7"/>
      <c r="C97" s="7"/>
    </row>
    <row r="98" spans="2:3" x14ac:dyDescent="0.2">
      <c r="B98" s="7"/>
      <c r="C98" s="7"/>
    </row>
    <row r="99" spans="2:3" x14ac:dyDescent="0.2">
      <c r="B99" s="7"/>
      <c r="C99" s="7"/>
    </row>
    <row r="100" spans="2:3" x14ac:dyDescent="0.2">
      <c r="B100" s="7"/>
      <c r="C100" s="7"/>
    </row>
    <row r="101" spans="2:3" x14ac:dyDescent="0.2">
      <c r="B101" s="7"/>
      <c r="C101" s="7"/>
    </row>
    <row r="102" spans="2:3" x14ac:dyDescent="0.2">
      <c r="B102" s="7"/>
      <c r="C102" s="7"/>
    </row>
    <row r="103" spans="2:3" x14ac:dyDescent="0.2">
      <c r="B103" s="7"/>
      <c r="C103" s="7"/>
    </row>
    <row r="104" spans="2:3" x14ac:dyDescent="0.2">
      <c r="B104" s="7"/>
      <c r="C104" s="7"/>
    </row>
  </sheetData>
  <mergeCells count="245">
    <mergeCell ref="AC39:AD39"/>
    <mergeCell ref="AC40:AD40"/>
    <mergeCell ref="AC31:AD31"/>
    <mergeCell ref="AC37:AD37"/>
    <mergeCell ref="AC32:AD32"/>
    <mergeCell ref="AT30:AV30"/>
    <mergeCell ref="AM22:AR22"/>
    <mergeCell ref="AM21:AR21"/>
    <mergeCell ref="AM20:AR20"/>
    <mergeCell ref="AM40:AR40"/>
    <mergeCell ref="AM39:AR39"/>
    <mergeCell ref="AF40:AK40"/>
    <mergeCell ref="AF39:AK39"/>
    <mergeCell ref="AF33:AK33"/>
    <mergeCell ref="AF32:AK32"/>
    <mergeCell ref="AF23:AK23"/>
    <mergeCell ref="AC38:AD38"/>
    <mergeCell ref="AC33:AD33"/>
    <mergeCell ref="AC34:AD34"/>
    <mergeCell ref="AC22:AD22"/>
    <mergeCell ref="AC20:AD20"/>
    <mergeCell ref="AC21:AD21"/>
    <mergeCell ref="D23:E23"/>
    <mergeCell ref="D21:E21"/>
    <mergeCell ref="D20:E20"/>
    <mergeCell ref="D22:E22"/>
    <mergeCell ref="AF31:AK31"/>
    <mergeCell ref="AM38:AR38"/>
    <mergeCell ref="AM37:AR37"/>
    <mergeCell ref="AM36:AR36"/>
    <mergeCell ref="AM35:AR35"/>
    <mergeCell ref="AM34:AR34"/>
    <mergeCell ref="AM33:AR33"/>
    <mergeCell ref="AM32:AR32"/>
    <mergeCell ref="AM31:AR31"/>
    <mergeCell ref="AF38:AK38"/>
    <mergeCell ref="AF37:AK37"/>
    <mergeCell ref="AF36:AK36"/>
    <mergeCell ref="AF35:AK35"/>
    <mergeCell ref="AF34:AK34"/>
    <mergeCell ref="AF22:AK22"/>
    <mergeCell ref="AF21:AK21"/>
    <mergeCell ref="AF20:AK20"/>
    <mergeCell ref="G37:L37"/>
    <mergeCell ref="N38:S38"/>
    <mergeCell ref="N37:S37"/>
    <mergeCell ref="P7:V7"/>
    <mergeCell ref="AF15:AK15"/>
    <mergeCell ref="AF14:AK14"/>
    <mergeCell ref="U13:W13"/>
    <mergeCell ref="P8:V8"/>
    <mergeCell ref="AE8:AJ8"/>
    <mergeCell ref="P9:V9"/>
    <mergeCell ref="AF13:AR13"/>
    <mergeCell ref="AC15:AD15"/>
    <mergeCell ref="AE11:AJ11"/>
    <mergeCell ref="A1:AX2"/>
    <mergeCell ref="B6:G6"/>
    <mergeCell ref="B7:G7"/>
    <mergeCell ref="B8:G8"/>
    <mergeCell ref="B5:G5"/>
    <mergeCell ref="A3:A5"/>
    <mergeCell ref="M3:M5"/>
    <mergeCell ref="L3:L5"/>
    <mergeCell ref="K3:K5"/>
    <mergeCell ref="AB3:AB5"/>
    <mergeCell ref="AS6:AX6"/>
    <mergeCell ref="AS8:AX8"/>
    <mergeCell ref="O3:O5"/>
    <mergeCell ref="AD3:AD5"/>
    <mergeCell ref="AR3:AR5"/>
    <mergeCell ref="P5:V5"/>
    <mergeCell ref="AE5:AJ5"/>
    <mergeCell ref="AE7:AJ7"/>
    <mergeCell ref="N3:N5"/>
    <mergeCell ref="Z3:Z5"/>
    <mergeCell ref="AA3:AA5"/>
    <mergeCell ref="AS7:AX7"/>
    <mergeCell ref="P6:V6"/>
    <mergeCell ref="AE6:AJ6"/>
    <mergeCell ref="D18:E18"/>
    <mergeCell ref="N21:S21"/>
    <mergeCell ref="N20:S20"/>
    <mergeCell ref="N19:S19"/>
    <mergeCell ref="N17:S17"/>
    <mergeCell ref="G21:L21"/>
    <mergeCell ref="G20:L20"/>
    <mergeCell ref="B9:G9"/>
    <mergeCell ref="B10:G10"/>
    <mergeCell ref="D13:E13"/>
    <mergeCell ref="G13:S13"/>
    <mergeCell ref="D14:E14"/>
    <mergeCell ref="D17:E17"/>
    <mergeCell ref="D16:E16"/>
    <mergeCell ref="D15:E15"/>
    <mergeCell ref="P10:V10"/>
    <mergeCell ref="N16:S16"/>
    <mergeCell ref="G15:L15"/>
    <mergeCell ref="G14:L14"/>
    <mergeCell ref="N15:S15"/>
    <mergeCell ref="N14:S14"/>
    <mergeCell ref="P11:V11"/>
    <mergeCell ref="G17:L17"/>
    <mergeCell ref="G16:L16"/>
    <mergeCell ref="N18:S18"/>
    <mergeCell ref="AC16:AD16"/>
    <mergeCell ref="AC17:AD17"/>
    <mergeCell ref="AC18:AD18"/>
    <mergeCell ref="AC19:AD19"/>
    <mergeCell ref="AC36:AD36"/>
    <mergeCell ref="AC35:AD35"/>
    <mergeCell ref="Y30:AA30"/>
    <mergeCell ref="N23:S23"/>
    <mergeCell ref="G22:L22"/>
    <mergeCell ref="N22:S22"/>
    <mergeCell ref="G40:L40"/>
    <mergeCell ref="G39:L39"/>
    <mergeCell ref="G38:L38"/>
    <mergeCell ref="G32:L32"/>
    <mergeCell ref="G31:L31"/>
    <mergeCell ref="N34:S34"/>
    <mergeCell ref="N33:S33"/>
    <mergeCell ref="G36:L36"/>
    <mergeCell ref="G35:L35"/>
    <mergeCell ref="G34:L34"/>
    <mergeCell ref="G33:L33"/>
    <mergeCell ref="N36:S36"/>
    <mergeCell ref="N35:S35"/>
    <mergeCell ref="N32:S32"/>
    <mergeCell ref="N31:S31"/>
    <mergeCell ref="AF30:AR30"/>
    <mergeCell ref="G30:S30"/>
    <mergeCell ref="AC30:AD30"/>
    <mergeCell ref="U30:W30"/>
    <mergeCell ref="AS9:AX9"/>
    <mergeCell ref="AT13:AV13"/>
    <mergeCell ref="AE10:AJ10"/>
    <mergeCell ref="AS10:AX10"/>
    <mergeCell ref="AX13:AZ13"/>
    <mergeCell ref="AE9:AJ9"/>
    <mergeCell ref="AC23:AD23"/>
    <mergeCell ref="AM23:AR23"/>
    <mergeCell ref="AC14:AD14"/>
    <mergeCell ref="AF19:AK19"/>
    <mergeCell ref="AM19:AR19"/>
    <mergeCell ref="AM18:AR18"/>
    <mergeCell ref="AX30:AZ30"/>
    <mergeCell ref="Y13:AA13"/>
    <mergeCell ref="AM17:AR17"/>
    <mergeCell ref="AC13:AD13"/>
    <mergeCell ref="B11:G11"/>
    <mergeCell ref="G23:L23"/>
    <mergeCell ref="D30:E30"/>
    <mergeCell ref="D19:E19"/>
    <mergeCell ref="BE3:BE5"/>
    <mergeCell ref="AQ3:AQ5"/>
    <mergeCell ref="BB3:BB5"/>
    <mergeCell ref="BC3:BC5"/>
    <mergeCell ref="BD3:BD5"/>
    <mergeCell ref="AC3:AC5"/>
    <mergeCell ref="AN3:AN5"/>
    <mergeCell ref="AO3:AO5"/>
    <mergeCell ref="AP3:AP5"/>
    <mergeCell ref="AS5:AX5"/>
    <mergeCell ref="AC27:AD27"/>
    <mergeCell ref="AF27:AK27"/>
    <mergeCell ref="AM27:AR27"/>
    <mergeCell ref="AC28:AD28"/>
    <mergeCell ref="AF28:AK28"/>
    <mergeCell ref="AM28:AR28"/>
    <mergeCell ref="AS11:AX11"/>
    <mergeCell ref="D24:E24"/>
    <mergeCell ref="G24:L24"/>
    <mergeCell ref="N24:S24"/>
    <mergeCell ref="D25:E25"/>
    <mergeCell ref="G25:L25"/>
    <mergeCell ref="N25:S25"/>
    <mergeCell ref="D26:E26"/>
    <mergeCell ref="G26:L26"/>
    <mergeCell ref="N26:S26"/>
    <mergeCell ref="AM16:AR16"/>
    <mergeCell ref="AM15:AR15"/>
    <mergeCell ref="AM14:AR14"/>
    <mergeCell ref="AF18:AK18"/>
    <mergeCell ref="AF17:AK17"/>
    <mergeCell ref="AF16:AK16"/>
    <mergeCell ref="G19:L19"/>
    <mergeCell ref="G18:L18"/>
    <mergeCell ref="AC24:AD24"/>
    <mergeCell ref="AF24:AK24"/>
    <mergeCell ref="AM24:AR24"/>
    <mergeCell ref="AC25:AD25"/>
    <mergeCell ref="AF25:AK25"/>
    <mergeCell ref="AM25:AR25"/>
    <mergeCell ref="AC26:AD26"/>
    <mergeCell ref="AF26:AK26"/>
    <mergeCell ref="AM26:AR26"/>
    <mergeCell ref="D42:E42"/>
    <mergeCell ref="G42:L42"/>
    <mergeCell ref="N42:S42"/>
    <mergeCell ref="D43:E43"/>
    <mergeCell ref="G43:L43"/>
    <mergeCell ref="N43:S43"/>
    <mergeCell ref="D27:E27"/>
    <mergeCell ref="G27:L27"/>
    <mergeCell ref="N27:S27"/>
    <mergeCell ref="D28:E28"/>
    <mergeCell ref="G28:L28"/>
    <mergeCell ref="N28:S28"/>
    <mergeCell ref="D40:E40"/>
    <mergeCell ref="N40:S40"/>
    <mergeCell ref="N39:S39"/>
    <mergeCell ref="D33:E33"/>
    <mergeCell ref="D31:E31"/>
    <mergeCell ref="D32:E32"/>
    <mergeCell ref="D38:E38"/>
    <mergeCell ref="D39:E39"/>
    <mergeCell ref="D34:E34"/>
    <mergeCell ref="D35:E35"/>
    <mergeCell ref="D36:E36"/>
    <mergeCell ref="D37:E37"/>
    <mergeCell ref="D44:E44"/>
    <mergeCell ref="G44:L44"/>
    <mergeCell ref="N44:S44"/>
    <mergeCell ref="D45:E45"/>
    <mergeCell ref="G45:L45"/>
    <mergeCell ref="N45:S45"/>
    <mergeCell ref="AC41:AD41"/>
    <mergeCell ref="AF41:AK41"/>
    <mergeCell ref="AM41:AR41"/>
    <mergeCell ref="AC42:AD42"/>
    <mergeCell ref="AF42:AK42"/>
    <mergeCell ref="AM42:AR42"/>
    <mergeCell ref="AC43:AD43"/>
    <mergeCell ref="AF43:AK43"/>
    <mergeCell ref="AM43:AR43"/>
    <mergeCell ref="AC44:AD44"/>
    <mergeCell ref="AF44:AK44"/>
    <mergeCell ref="AM44:AR44"/>
    <mergeCell ref="AC45:AD45"/>
    <mergeCell ref="AF45:AK45"/>
    <mergeCell ref="AM45:AR45"/>
    <mergeCell ref="D41:E41"/>
    <mergeCell ref="G41:L41"/>
    <mergeCell ref="N41:S41"/>
  </mergeCells>
  <phoneticPr fontId="4" type="noConversion"/>
  <pageMargins left="0.75" right="0.75" top="1" bottom="1" header="0.5" footer="0.5"/>
  <pageSetup paperSize="9" scale="71" orientation="landscape" horizontalDpi="4294967295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howTime">
                <anchor moveWithCells="1" sizeWithCells="1">
                  <from>
                    <xdr:col>55</xdr:col>
                    <xdr:colOff>152400</xdr:colOff>
                    <xdr:row>11</xdr:row>
                    <xdr:rowOff>152400</xdr:rowOff>
                  </from>
                  <to>
                    <xdr:col>57</xdr:col>
                    <xdr:colOff>333375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Sportprijzen">
                <anchor moveWithCells="1" sizeWithCells="1">
                  <from>
                    <xdr:col>55</xdr:col>
                    <xdr:colOff>180975</xdr:colOff>
                    <xdr:row>15</xdr:row>
                    <xdr:rowOff>171450</xdr:rowOff>
                  </from>
                  <to>
                    <xdr:col>57</xdr:col>
                    <xdr:colOff>381000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E23"/>
  <sheetViews>
    <sheetView workbookViewId="0">
      <selection activeCell="T12" sqref="T12:W12"/>
    </sheetView>
  </sheetViews>
  <sheetFormatPr defaultRowHeight="12.75" x14ac:dyDescent="0.2"/>
  <cols>
    <col min="1" max="2" width="3.7109375" customWidth="1"/>
    <col min="3" max="3" width="3.7109375" style="46" customWidth="1"/>
    <col min="4" max="33" width="3.7109375" customWidth="1"/>
    <col min="49" max="49" width="3.7109375" customWidth="1"/>
    <col min="50" max="50" width="3" bestFit="1" customWidth="1"/>
    <col min="51" max="51" width="9.7109375" bestFit="1" customWidth="1"/>
    <col min="52" max="52" width="3" bestFit="1" customWidth="1"/>
    <col min="53" max="53" width="10.42578125" bestFit="1" customWidth="1"/>
    <col min="54" max="54" width="2.140625" bestFit="1" customWidth="1"/>
    <col min="55" max="55" width="10.140625" bestFit="1" customWidth="1"/>
    <col min="56" max="56" width="2.140625" bestFit="1" customWidth="1"/>
    <col min="57" max="57" width="9.7109375" bestFit="1" customWidth="1"/>
    <col min="62" max="62" width="9.42578125" bestFit="1" customWidth="1"/>
  </cols>
  <sheetData>
    <row r="1" spans="1:57" ht="15" x14ac:dyDescent="0.2">
      <c r="D1" s="103" t="s">
        <v>14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W1">
        <f>'E jeugd voorronde'!AY1</f>
        <v>30</v>
      </c>
      <c r="AX1" s="4">
        <f ca="1">'E jeugd voorronde'!BJ1</f>
        <v>1</v>
      </c>
      <c r="AY1" s="4" t="str">
        <f>'E jeugd voorronde'!BK1</f>
        <v>Schoonhoven E1</v>
      </c>
      <c r="AZ1" s="4">
        <f ca="1">'E jeugd voorronde'!BL1</f>
        <v>1</v>
      </c>
      <c r="BA1" s="4" t="str">
        <f>'E jeugd voorronde'!BM1</f>
        <v>Schoonhoven E3</v>
      </c>
      <c r="BB1" s="4">
        <f ca="1">'E jeugd voorronde'!BN1</f>
        <v>1</v>
      </c>
      <c r="BC1" s="4" t="str">
        <f>'E jeugd voorronde'!BO1</f>
        <v>Schoonhoven E5</v>
      </c>
      <c r="BD1" s="4">
        <f ca="1">'E jeugd voorronde'!BP1</f>
        <v>1</v>
      </c>
      <c r="BE1" s="4" t="str">
        <f>'E jeugd voorronde'!BQ1</f>
        <v>Schoonhoven E7</v>
      </c>
    </row>
    <row r="2" spans="1:57" ht="14.25" x14ac:dyDescent="0.2">
      <c r="AW2">
        <f>'E jeugd voorronde'!AZ1</f>
        <v>30</v>
      </c>
      <c r="AX2" s="4">
        <f ca="1">'E jeugd voorronde'!BJ2</f>
        <v>5</v>
      </c>
      <c r="AY2" s="4" t="str">
        <f>'E jeugd voorronde'!BK2</f>
        <v>Schoonhoven E2</v>
      </c>
      <c r="AZ2" s="4">
        <f ca="1">'E jeugd voorronde'!BL2</f>
        <v>5</v>
      </c>
      <c r="BA2" s="4" t="str">
        <f>'E jeugd voorronde'!BM2</f>
        <v>Schoonhoven E4</v>
      </c>
      <c r="BB2" s="4">
        <f ca="1">'E jeugd voorronde'!BN2</f>
        <v>5</v>
      </c>
      <c r="BC2" s="4" t="str">
        <f>'E jeugd voorronde'!BO2</f>
        <v>Schoonhoven E6</v>
      </c>
      <c r="BD2" s="4">
        <f ca="1">'E jeugd voorronde'!BP2</f>
        <v>5</v>
      </c>
      <c r="BE2" s="4" t="str">
        <f>'E jeugd voorronde'!BQ2</f>
        <v>Schoonhoven E8</v>
      </c>
    </row>
    <row r="3" spans="1:57" ht="14.25" x14ac:dyDescent="0.2">
      <c r="A3" s="98">
        <v>0.6875</v>
      </c>
      <c r="B3" s="99"/>
      <c r="C3" s="46" t="s">
        <v>5</v>
      </c>
      <c r="D3" s="99" t="s">
        <v>24</v>
      </c>
      <c r="E3" s="99"/>
      <c r="F3" s="99"/>
      <c r="G3" s="99"/>
      <c r="I3" s="99" t="s">
        <v>25</v>
      </c>
      <c r="J3" s="99"/>
      <c r="K3" s="99"/>
      <c r="L3" s="99"/>
      <c r="Q3" s="98">
        <v>0.6875</v>
      </c>
      <c r="R3" s="99"/>
      <c r="S3" s="46" t="s">
        <v>7</v>
      </c>
      <c r="T3" s="99" t="s">
        <v>26</v>
      </c>
      <c r="U3" s="99"/>
      <c r="V3" s="99"/>
      <c r="W3" s="99"/>
      <c r="Y3" s="99" t="s">
        <v>27</v>
      </c>
      <c r="Z3" s="99"/>
      <c r="AA3" s="99"/>
      <c r="AB3" s="99"/>
      <c r="AW3">
        <f>'E jeugd voorronde'!BA1</f>
        <v>30</v>
      </c>
      <c r="AX3" s="4">
        <f ca="1">'E jeugd voorronde'!BJ3</f>
        <v>2</v>
      </c>
      <c r="AY3" s="4" t="str">
        <f>'E jeugd voorronde'!BK3</f>
        <v>Jodan Boys E2</v>
      </c>
      <c r="AZ3" s="4">
        <f ca="1">'E jeugd voorronde'!BL3</f>
        <v>2</v>
      </c>
      <c r="BA3" s="4" t="str">
        <f>'E jeugd voorronde'!BM3</f>
        <v>RKDEO E3</v>
      </c>
      <c r="BB3" s="4">
        <f ca="1">'E jeugd voorronde'!BN3</f>
        <v>2</v>
      </c>
      <c r="BC3" s="4" t="str">
        <f>'E jeugd voorronde'!BO3</f>
        <v>RKDEO E9</v>
      </c>
      <c r="BD3" s="4">
        <f ca="1">'E jeugd voorronde'!BP3</f>
        <v>2</v>
      </c>
      <c r="BE3" s="4" t="str">
        <f>'E jeugd voorronde'!BQ3</f>
        <v>VFC Vlaardingen E8</v>
      </c>
    </row>
    <row r="4" spans="1:57" ht="14.25" x14ac:dyDescent="0.2">
      <c r="D4" s="100" t="str">
        <f ca="1">IF(AW1=30,VLOOKUP(1,AX1:AY5,2,0),"")</f>
        <v>Schoonhoven E1</v>
      </c>
      <c r="E4" s="101"/>
      <c r="F4" s="101"/>
      <c r="G4" s="102"/>
      <c r="H4" s="45" t="s">
        <v>0</v>
      </c>
      <c r="I4" s="100" t="str">
        <f ca="1">IF(AW3=30,VLOOKUP(2,BB1:BC5,2,0),"")</f>
        <v>RKDEO E9</v>
      </c>
      <c r="J4" s="101"/>
      <c r="K4" s="101"/>
      <c r="L4" s="102"/>
      <c r="N4" s="52"/>
      <c r="O4" s="53" t="s">
        <v>32</v>
      </c>
      <c r="P4" s="52"/>
      <c r="T4" s="100" t="str">
        <f ca="1">IF(AW2=30,VLOOKUP(1,AZ1:BA5,2,0),"")</f>
        <v>Schoonhoven E3</v>
      </c>
      <c r="U4" s="101"/>
      <c r="V4" s="101"/>
      <c r="W4" s="102"/>
      <c r="X4" s="45" t="s">
        <v>0</v>
      </c>
      <c r="Y4" s="100" t="str">
        <f ca="1">IF(AW4=30,VLOOKUP(2,BD1:BE5,2,0),"")</f>
        <v>VFC Vlaardingen E8</v>
      </c>
      <c r="Z4" s="101"/>
      <c r="AA4" s="101"/>
      <c r="AB4" s="102"/>
      <c r="AD4" s="52"/>
      <c r="AE4" s="53" t="s">
        <v>32</v>
      </c>
      <c r="AF4" s="52"/>
      <c r="AW4">
        <f>'E jeugd voorronde'!BB1</f>
        <v>30</v>
      </c>
      <c r="AX4" s="4">
        <f ca="1">'E jeugd voorronde'!BJ4</f>
        <v>4</v>
      </c>
      <c r="AY4" s="4" t="str">
        <f>'E jeugd voorronde'!BK4</f>
        <v>Alblasserdam E1</v>
      </c>
      <c r="AZ4" s="4">
        <f ca="1">'E jeugd voorronde'!BL4</f>
        <v>4</v>
      </c>
      <c r="BA4" s="4" t="str">
        <f>'E jeugd voorronde'!BM4</f>
        <v>VV GZ E3</v>
      </c>
      <c r="BB4" s="4">
        <f ca="1">'E jeugd voorronde'!BN4</f>
        <v>4</v>
      </c>
      <c r="BC4" s="4" t="str">
        <f>'E jeugd voorronde'!BO4</f>
        <v>scVictorie'04 E3</v>
      </c>
      <c r="BD4" s="4">
        <f ca="1">'E jeugd voorronde'!BP4</f>
        <v>4</v>
      </c>
      <c r="BE4" s="4" t="str">
        <f>'E jeugd voorronde'!BQ4</f>
        <v>Jodan Boys E8</v>
      </c>
    </row>
    <row r="5" spans="1:57" ht="14.25" x14ac:dyDescent="0.2">
      <c r="AX5" s="4">
        <f ca="1">'E jeugd voorronde'!BJ5</f>
        <v>3</v>
      </c>
      <c r="AY5" s="4" t="str">
        <f>'E jeugd voorronde'!BK5</f>
        <v>Excelcior ??</v>
      </c>
      <c r="AZ5" s="4">
        <f ca="1">'E jeugd voorronde'!BL5</f>
        <v>3</v>
      </c>
      <c r="BA5" s="4" t="str">
        <f>'E jeugd voorronde'!BM5</f>
        <v>Alblasserdam E3</v>
      </c>
      <c r="BB5" s="4">
        <f ca="1">'E jeugd voorronde'!BN5</f>
        <v>3</v>
      </c>
      <c r="BC5" s="4" t="str">
        <f>'E jeugd voorronde'!BO5</f>
        <v>Jodan Boys E6</v>
      </c>
      <c r="BD5" s="4">
        <f ca="1">'E jeugd voorronde'!BP5</f>
        <v>3</v>
      </c>
      <c r="BE5" s="4" t="str">
        <f>'E jeugd voorronde'!BQ5</f>
        <v>Smitshoek E10</v>
      </c>
    </row>
    <row r="6" spans="1:57" ht="14.25" x14ac:dyDescent="0.2">
      <c r="A6" s="98">
        <v>0.6875</v>
      </c>
      <c r="B6" s="98"/>
      <c r="C6" s="46" t="s">
        <v>6</v>
      </c>
      <c r="D6" s="99" t="s">
        <v>28</v>
      </c>
      <c r="E6" s="99"/>
      <c r="F6" s="99"/>
      <c r="G6" s="99"/>
      <c r="I6" s="99" t="s">
        <v>29</v>
      </c>
      <c r="J6" s="99"/>
      <c r="K6" s="99"/>
      <c r="L6" s="99"/>
      <c r="Q6" s="98">
        <v>0.6875</v>
      </c>
      <c r="R6" s="99"/>
      <c r="S6" s="46" t="s">
        <v>8</v>
      </c>
      <c r="T6" s="99" t="s">
        <v>30</v>
      </c>
      <c r="U6" s="99"/>
      <c r="V6" s="99"/>
      <c r="W6" s="99"/>
      <c r="Y6" s="99" t="s">
        <v>31</v>
      </c>
      <c r="Z6" s="99"/>
      <c r="AA6" s="99"/>
      <c r="AB6" s="99"/>
      <c r="AX6" s="4"/>
      <c r="AY6" s="4"/>
      <c r="AZ6" s="4"/>
      <c r="BA6" s="4"/>
      <c r="BB6" s="4"/>
      <c r="BC6" s="4"/>
    </row>
    <row r="7" spans="1:57" x14ac:dyDescent="0.2">
      <c r="D7" s="100" t="str">
        <f ca="1">IF(AW3=30,VLOOKUP(1,BB1:BC5,2,0),"")</f>
        <v>Schoonhoven E5</v>
      </c>
      <c r="E7" s="101"/>
      <c r="F7" s="101"/>
      <c r="G7" s="102"/>
      <c r="I7" s="100" t="str">
        <f ca="1">IF(AW2=30,VLOOKUP(2,AZ1:BA5,2,0),"")</f>
        <v>RKDEO E3</v>
      </c>
      <c r="J7" s="101"/>
      <c r="K7" s="101"/>
      <c r="L7" s="102"/>
      <c r="N7" s="52"/>
      <c r="O7" s="53" t="s">
        <v>32</v>
      </c>
      <c r="P7" s="52"/>
      <c r="T7" s="100" t="str">
        <f ca="1">IF(AW4=30,VLOOKUP(1,BD1:BE5,2,0),"")</f>
        <v>Schoonhoven E7</v>
      </c>
      <c r="U7" s="101"/>
      <c r="V7" s="101"/>
      <c r="W7" s="102"/>
      <c r="Y7" s="100" t="str">
        <f ca="1">IF(AW1=30,VLOOKUP(2,AX1:AY5,2,0),"")</f>
        <v>Jodan Boys E2</v>
      </c>
      <c r="Z7" s="101"/>
      <c r="AA7" s="101"/>
      <c r="AB7" s="102"/>
      <c r="AD7" s="52"/>
      <c r="AE7" s="53" t="s">
        <v>32</v>
      </c>
      <c r="AF7" s="52"/>
    </row>
    <row r="9" spans="1:57" ht="15" x14ac:dyDescent="0.2">
      <c r="D9" s="103" t="s">
        <v>13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1" spans="1:57" x14ac:dyDescent="0.2">
      <c r="A11" s="98">
        <v>0.69791666666666663</v>
      </c>
      <c r="B11" s="99"/>
      <c r="C11" s="46" t="s">
        <v>15</v>
      </c>
      <c r="D11" s="99" t="s">
        <v>9</v>
      </c>
      <c r="E11" s="99"/>
      <c r="F11" s="99"/>
      <c r="G11" s="99"/>
      <c r="I11" s="99" t="s">
        <v>10</v>
      </c>
      <c r="J11" s="99"/>
      <c r="K11" s="99"/>
      <c r="L11" s="99"/>
      <c r="Q11" s="98">
        <v>0.69791666666666663</v>
      </c>
      <c r="R11" s="99"/>
      <c r="S11" s="46" t="s">
        <v>16</v>
      </c>
      <c r="T11" s="99" t="s">
        <v>11</v>
      </c>
      <c r="U11" s="99"/>
      <c r="V11" s="99"/>
      <c r="W11" s="99"/>
      <c r="Y11" s="99" t="s">
        <v>12</v>
      </c>
      <c r="Z11" s="99"/>
      <c r="AA11" s="99"/>
      <c r="AB11" s="99"/>
    </row>
    <row r="12" spans="1:57" x14ac:dyDescent="0.2">
      <c r="D12" s="104" t="str">
        <f>IF(N4="","",IF(N4&gt;P4,D4,I4))</f>
        <v/>
      </c>
      <c r="E12" s="105"/>
      <c r="F12" s="105"/>
      <c r="G12" s="106"/>
      <c r="I12" s="104" t="str">
        <f>IF(AD4="","",IF(AD4&gt;AF4,T4,Y4))</f>
        <v/>
      </c>
      <c r="J12" s="105"/>
      <c r="K12" s="105"/>
      <c r="L12" s="106"/>
      <c r="N12" s="52"/>
      <c r="O12" s="53" t="s">
        <v>32</v>
      </c>
      <c r="P12" s="52"/>
      <c r="T12" s="104" t="str">
        <f>IF(N7="","",IF(N7&gt;P7,D7,I7))</f>
        <v/>
      </c>
      <c r="U12" s="105"/>
      <c r="V12" s="105"/>
      <c r="W12" s="106"/>
      <c r="Y12" s="104" t="str">
        <f>IF(AD7="","",IF(AD7&gt;AF7,T7,Y7))</f>
        <v/>
      </c>
      <c r="Z12" s="105"/>
      <c r="AA12" s="105"/>
      <c r="AB12" s="106"/>
      <c r="AD12" s="52"/>
      <c r="AE12" s="53" t="s">
        <v>32</v>
      </c>
      <c r="AF12" s="52"/>
    </row>
    <row r="14" spans="1:57" ht="15" x14ac:dyDescent="0.2">
      <c r="D14" s="103" t="s">
        <v>4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6" spans="1:57" x14ac:dyDescent="0.2">
      <c r="A16" s="44"/>
      <c r="B16" s="44"/>
      <c r="H16" s="98">
        <v>0.71180555555555547</v>
      </c>
      <c r="I16" s="99"/>
      <c r="L16" s="110" t="s">
        <v>17</v>
      </c>
      <c r="M16" s="110"/>
      <c r="N16" s="110"/>
      <c r="O16" s="110"/>
      <c r="Q16" s="110" t="s">
        <v>18</v>
      </c>
      <c r="R16" s="110"/>
      <c r="S16" s="110"/>
      <c r="T16" s="110"/>
    </row>
    <row r="17" spans="12:24" x14ac:dyDescent="0.2">
      <c r="L17" s="107" t="str">
        <f>IF(N12="","",IF(N12&gt;P12,D12,I12))</f>
        <v/>
      </c>
      <c r="M17" s="108"/>
      <c r="N17" s="108"/>
      <c r="O17" s="109"/>
      <c r="Q17" s="107" t="str">
        <f>IF(AD12="","",IF(AD12&gt;AF12,T12,Y12))</f>
        <v/>
      </c>
      <c r="R17" s="108"/>
      <c r="S17" s="108"/>
      <c r="T17" s="109"/>
      <c r="V17" s="52">
        <v>1</v>
      </c>
      <c r="W17" s="53" t="s">
        <v>32</v>
      </c>
      <c r="X17" s="52">
        <v>2</v>
      </c>
    </row>
    <row r="19" spans="12:24" ht="15" x14ac:dyDescent="0.2">
      <c r="M19" s="103" t="s">
        <v>20</v>
      </c>
      <c r="N19" s="103"/>
      <c r="O19" s="103"/>
      <c r="P19" s="103"/>
      <c r="Q19" s="103"/>
      <c r="R19" s="103"/>
      <c r="S19" s="103"/>
    </row>
    <row r="20" spans="12:24" ht="13.5" thickBot="1" x14ac:dyDescent="0.25"/>
    <row r="21" spans="12:24" ht="12.75" customHeight="1" x14ac:dyDescent="0.2">
      <c r="M21" s="89" t="str">
        <f>IF(V17="","",IF(V17&gt;X17,L17,Q17))</f>
        <v/>
      </c>
      <c r="N21" s="90"/>
      <c r="O21" s="90"/>
      <c r="P21" s="90"/>
      <c r="Q21" s="90"/>
      <c r="R21" s="90"/>
      <c r="S21" s="91"/>
    </row>
    <row r="22" spans="12:24" ht="12.75" customHeight="1" x14ac:dyDescent="0.2">
      <c r="M22" s="92"/>
      <c r="N22" s="93"/>
      <c r="O22" s="93"/>
      <c r="P22" s="93"/>
      <c r="Q22" s="93"/>
      <c r="R22" s="93"/>
      <c r="S22" s="94"/>
    </row>
    <row r="23" spans="12:24" ht="13.5" customHeight="1" thickBot="1" x14ac:dyDescent="0.25">
      <c r="M23" s="95"/>
      <c r="N23" s="96"/>
      <c r="O23" s="96"/>
      <c r="P23" s="96"/>
      <c r="Q23" s="96"/>
      <c r="R23" s="96"/>
      <c r="S23" s="97"/>
    </row>
  </sheetData>
  <mergeCells count="40">
    <mergeCell ref="Y12:AB12"/>
    <mergeCell ref="T12:W12"/>
    <mergeCell ref="I12:L12"/>
    <mergeCell ref="D12:G12"/>
    <mergeCell ref="M19:S19"/>
    <mergeCell ref="L17:O17"/>
    <mergeCell ref="Q17:T17"/>
    <mergeCell ref="Q16:T16"/>
    <mergeCell ref="L16:O16"/>
    <mergeCell ref="D14:AB14"/>
    <mergeCell ref="D1:AB1"/>
    <mergeCell ref="D9:AB9"/>
    <mergeCell ref="A11:B11"/>
    <mergeCell ref="Y11:AB11"/>
    <mergeCell ref="T11:W11"/>
    <mergeCell ref="I11:L11"/>
    <mergeCell ref="D11:G11"/>
    <mergeCell ref="Y7:AB7"/>
    <mergeCell ref="Y6:AB6"/>
    <mergeCell ref="T6:W6"/>
    <mergeCell ref="Q11:R11"/>
    <mergeCell ref="T7:W7"/>
    <mergeCell ref="D6:G6"/>
    <mergeCell ref="Q3:R3"/>
    <mergeCell ref="T3:W3"/>
    <mergeCell ref="I6:L6"/>
    <mergeCell ref="Y3:AB3"/>
    <mergeCell ref="D4:G4"/>
    <mergeCell ref="I4:L4"/>
    <mergeCell ref="Y4:AB4"/>
    <mergeCell ref="T4:W4"/>
    <mergeCell ref="M21:S23"/>
    <mergeCell ref="A3:B3"/>
    <mergeCell ref="D3:G3"/>
    <mergeCell ref="I3:L3"/>
    <mergeCell ref="A6:B6"/>
    <mergeCell ref="H16:I16"/>
    <mergeCell ref="Q6:R6"/>
    <mergeCell ref="D7:G7"/>
    <mergeCell ref="I7:L7"/>
  </mergeCells>
  <phoneticPr fontId="4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P30"/>
  <sheetViews>
    <sheetView zoomScaleNormal="100" workbookViewId="0">
      <selection activeCell="W9" sqref="W9"/>
    </sheetView>
  </sheetViews>
  <sheetFormatPr defaultRowHeight="12.75" x14ac:dyDescent="0.2"/>
  <cols>
    <col min="16" max="16" width="11.140625" customWidth="1"/>
  </cols>
  <sheetData>
    <row r="1" spans="1:16" ht="12.75" customHeight="1" x14ac:dyDescent="0.2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8" t="s">
        <v>71</v>
      </c>
      <c r="P1" s="119"/>
    </row>
    <row r="2" spans="1:16" ht="36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0"/>
      <c r="P2" s="121"/>
    </row>
    <row r="3" spans="1:16" ht="9.6" customHeight="1" thickBo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2"/>
      <c r="P3" s="123"/>
    </row>
    <row r="4" spans="1:16" ht="15.75" x14ac:dyDescent="0.25">
      <c r="A4" s="126" t="str">
        <f>'E jeugd voorronde'!D13</f>
        <v>Tijd</v>
      </c>
      <c r="B4" s="126">
        <f>'E jeugd voorronde'!E13</f>
        <v>0</v>
      </c>
      <c r="C4" s="127" t="str">
        <f>'E jeugd voorronde'!G13</f>
        <v>VELD A</v>
      </c>
      <c r="D4" s="127"/>
      <c r="E4" s="127"/>
      <c r="F4" s="127"/>
      <c r="G4" s="127"/>
      <c r="H4" s="126" t="str">
        <f>'E jeugd voorronde'!U13</f>
        <v>Uitslag</v>
      </c>
      <c r="I4" s="126"/>
      <c r="J4" s="126"/>
      <c r="K4" s="68"/>
      <c r="L4" s="114" t="str">
        <f>'E jeugd voorronde'!Y13</f>
        <v>Punten</v>
      </c>
      <c r="M4" s="114"/>
      <c r="N4" s="114"/>
    </row>
    <row r="5" spans="1:16" ht="15" x14ac:dyDescent="0.25">
      <c r="A5" s="75">
        <f>'E jeugd voorronde'!D14</f>
        <v>0.52083333333333337</v>
      </c>
      <c r="B5" s="75">
        <f>'E jeugd voorronde'!E14</f>
        <v>0</v>
      </c>
      <c r="C5" s="112" t="str">
        <f>'E jeugd voorronde'!G14</f>
        <v>Excelcior ??</v>
      </c>
      <c r="D5" s="113">
        <f>'E jeugd voorronde'!H14</f>
        <v>0</v>
      </c>
      <c r="E5" s="56" t="str">
        <f>'E jeugd voorronde'!M14</f>
        <v>--</v>
      </c>
      <c r="F5" s="113" t="str">
        <f>'E jeugd voorronde'!N14</f>
        <v>Bergambacht E1</v>
      </c>
      <c r="G5" s="113">
        <f>'E jeugd voorronde'!O14</f>
        <v>0</v>
      </c>
      <c r="H5" s="57">
        <f>'E jeugd voorronde'!U14</f>
        <v>1</v>
      </c>
      <c r="I5" s="58" t="str">
        <f>'E jeugd voorronde'!V14</f>
        <v>--</v>
      </c>
      <c r="J5" s="57">
        <f>'E jeugd voorronde'!W14</f>
        <v>2</v>
      </c>
      <c r="L5" s="69">
        <f>'E jeugd voorronde'!Y14</f>
        <v>0</v>
      </c>
      <c r="M5" s="5"/>
      <c r="N5" s="69">
        <f>'E jeugd voorronde'!AA14</f>
        <v>3</v>
      </c>
    </row>
    <row r="6" spans="1:16" ht="15" x14ac:dyDescent="0.25">
      <c r="A6" s="75">
        <f>'E jeugd voorronde'!D15</f>
        <v>0.53819444444444442</v>
      </c>
      <c r="B6" s="75">
        <f>'E jeugd voorronde'!E15</f>
        <v>0</v>
      </c>
      <c r="C6" s="76" t="str">
        <f>'E jeugd voorronde'!G15</f>
        <v>Schoonhoven E1</v>
      </c>
      <c r="D6" s="77">
        <f>'E jeugd voorronde'!H15</f>
        <v>0</v>
      </c>
      <c r="E6" s="29" t="str">
        <f>'E jeugd voorronde'!M15</f>
        <v>--</v>
      </c>
      <c r="F6" s="77" t="str">
        <f>'E jeugd voorronde'!N15</f>
        <v>Alblasserdam E1</v>
      </c>
      <c r="G6" s="77">
        <f>'E jeugd voorronde'!O15</f>
        <v>0</v>
      </c>
      <c r="H6" s="16">
        <f>'E jeugd voorronde'!U15</f>
        <v>2</v>
      </c>
      <c r="I6" s="17" t="str">
        <f>'E jeugd voorronde'!V15</f>
        <v>--</v>
      </c>
      <c r="J6" s="16">
        <f>'E jeugd voorronde'!W15</f>
        <v>1</v>
      </c>
      <c r="L6" s="69">
        <f>'E jeugd voorronde'!Y15</f>
        <v>3</v>
      </c>
      <c r="M6" s="5"/>
      <c r="N6" s="69">
        <f>'E jeugd voorronde'!AA15</f>
        <v>0</v>
      </c>
    </row>
    <row r="7" spans="1:16" ht="15" x14ac:dyDescent="0.25">
      <c r="A7" s="75">
        <f>'E jeugd voorronde'!D16</f>
        <v>0.55555555555555503</v>
      </c>
      <c r="B7" s="75">
        <f>'E jeugd voorronde'!E16</f>
        <v>0</v>
      </c>
      <c r="C7" s="76" t="str">
        <f>'E jeugd voorronde'!G16</f>
        <v>Schoonhoven E2</v>
      </c>
      <c r="D7" s="77">
        <f>'E jeugd voorronde'!H16</f>
        <v>0</v>
      </c>
      <c r="E7" s="29" t="str">
        <f>'E jeugd voorronde'!M16</f>
        <v>--</v>
      </c>
      <c r="F7" s="77" t="str">
        <f>'E jeugd voorronde'!N16</f>
        <v>Jodan Boys E2</v>
      </c>
      <c r="G7" s="77">
        <f>'E jeugd voorronde'!O16</f>
        <v>0</v>
      </c>
      <c r="H7" s="16">
        <f>'E jeugd voorronde'!U16</f>
        <v>1</v>
      </c>
      <c r="I7" s="17" t="str">
        <f>'E jeugd voorronde'!V16</f>
        <v>--</v>
      </c>
      <c r="J7" s="16">
        <f>'E jeugd voorronde'!W16</f>
        <v>2</v>
      </c>
      <c r="L7" s="69">
        <f>'E jeugd voorronde'!Y16</f>
        <v>0</v>
      </c>
      <c r="M7" s="5"/>
      <c r="N7" s="69">
        <f>'E jeugd voorronde'!AA16</f>
        <v>3</v>
      </c>
    </row>
    <row r="8" spans="1:16" ht="15" x14ac:dyDescent="0.25">
      <c r="A8" s="75">
        <f>'E jeugd voorronde'!D17</f>
        <v>0.57291666666666696</v>
      </c>
      <c r="B8" s="75">
        <f>'E jeugd voorronde'!E17</f>
        <v>0</v>
      </c>
      <c r="C8" s="76" t="str">
        <f>'E jeugd voorronde'!G17</f>
        <v>Excelcior ??</v>
      </c>
      <c r="D8" s="77">
        <f>'E jeugd voorronde'!H17</f>
        <v>0</v>
      </c>
      <c r="E8" s="29" t="str">
        <f>'E jeugd voorronde'!M17</f>
        <v>--</v>
      </c>
      <c r="F8" s="77" t="str">
        <f>'E jeugd voorronde'!N17</f>
        <v>Alblasserdam E1</v>
      </c>
      <c r="G8" s="77">
        <f>'E jeugd voorronde'!O17</f>
        <v>0</v>
      </c>
      <c r="H8" s="16">
        <f>'E jeugd voorronde'!U17</f>
        <v>3</v>
      </c>
      <c r="I8" s="17" t="str">
        <f>'E jeugd voorronde'!V17</f>
        <v>--</v>
      </c>
      <c r="J8" s="16">
        <f>'E jeugd voorronde'!W17</f>
        <v>1</v>
      </c>
      <c r="L8" s="69">
        <f>'E jeugd voorronde'!Y17</f>
        <v>3</v>
      </c>
      <c r="M8" s="5"/>
      <c r="N8" s="69">
        <f>'E jeugd voorronde'!AA17</f>
        <v>0</v>
      </c>
    </row>
    <row r="9" spans="1:16" ht="15" x14ac:dyDescent="0.25">
      <c r="A9" s="75">
        <f>'E jeugd voorronde'!D18</f>
        <v>0.59027777777777801</v>
      </c>
      <c r="B9" s="75">
        <f>'E jeugd voorronde'!E18</f>
        <v>0</v>
      </c>
      <c r="C9" s="76" t="str">
        <f>'E jeugd voorronde'!G18</f>
        <v>Jodan Boys E2</v>
      </c>
      <c r="D9" s="77">
        <f>'E jeugd voorronde'!H18</f>
        <v>0</v>
      </c>
      <c r="E9" s="29" t="str">
        <f>'E jeugd voorronde'!M18</f>
        <v>--</v>
      </c>
      <c r="F9" s="77" t="str">
        <f>'E jeugd voorronde'!N18</f>
        <v>Schoonhoven E1</v>
      </c>
      <c r="G9" s="77">
        <f>'E jeugd voorronde'!O18</f>
        <v>0</v>
      </c>
      <c r="H9" s="16">
        <f>'E jeugd voorronde'!U18</f>
        <v>1</v>
      </c>
      <c r="I9" s="17" t="str">
        <f>'E jeugd voorronde'!V18</f>
        <v>--</v>
      </c>
      <c r="J9" s="16">
        <f>'E jeugd voorronde'!W18</f>
        <v>6</v>
      </c>
      <c r="L9" s="69">
        <f>'E jeugd voorronde'!Y18</f>
        <v>0</v>
      </c>
      <c r="M9" s="5"/>
      <c r="N9" s="69">
        <f>'E jeugd voorronde'!AA18</f>
        <v>3</v>
      </c>
    </row>
    <row r="10" spans="1:16" ht="15" x14ac:dyDescent="0.25">
      <c r="A10" s="75">
        <f>'E jeugd voorronde'!D19</f>
        <v>0.60763888888888895</v>
      </c>
      <c r="B10" s="75">
        <f>'E jeugd voorronde'!E19</f>
        <v>0</v>
      </c>
      <c r="C10" s="76" t="str">
        <f>'E jeugd voorronde'!G19</f>
        <v>Alblasserdam E1</v>
      </c>
      <c r="D10" s="77">
        <f>'E jeugd voorronde'!H19</f>
        <v>0</v>
      </c>
      <c r="E10" s="29" t="str">
        <f>'E jeugd voorronde'!M19</f>
        <v>--</v>
      </c>
      <c r="F10" s="77" t="str">
        <f>'E jeugd voorronde'!N19</f>
        <v>Bergambacht E1</v>
      </c>
      <c r="G10" s="77">
        <f>'E jeugd voorronde'!O19</f>
        <v>0</v>
      </c>
      <c r="H10" s="16">
        <f>'E jeugd voorronde'!U19</f>
        <v>2</v>
      </c>
      <c r="I10" s="17" t="str">
        <f>'E jeugd voorronde'!V19</f>
        <v>--</v>
      </c>
      <c r="J10" s="16">
        <f>'E jeugd voorronde'!W19</f>
        <v>2</v>
      </c>
      <c r="L10" s="69">
        <f>'E jeugd voorronde'!Y19</f>
        <v>1</v>
      </c>
      <c r="M10" s="5"/>
      <c r="N10" s="69">
        <f>'E jeugd voorronde'!AA19</f>
        <v>1</v>
      </c>
    </row>
    <row r="11" spans="1:16" ht="15" x14ac:dyDescent="0.25">
      <c r="A11" s="75">
        <f>'E jeugd voorronde'!D20</f>
        <v>0.624999999999999</v>
      </c>
      <c r="B11" s="75">
        <f>'E jeugd voorronde'!E20</f>
        <v>0</v>
      </c>
      <c r="C11" s="76" t="str">
        <f>'E jeugd voorronde'!G20</f>
        <v>Schoonhoven E1</v>
      </c>
      <c r="D11" s="77">
        <f>'E jeugd voorronde'!H20</f>
        <v>0</v>
      </c>
      <c r="E11" s="29" t="str">
        <f>'E jeugd voorronde'!M20</f>
        <v>--</v>
      </c>
      <c r="F11" s="77" t="str">
        <f>'E jeugd voorronde'!N20</f>
        <v>Schoonhoven E2</v>
      </c>
      <c r="G11" s="77">
        <f>'E jeugd voorronde'!O20</f>
        <v>0</v>
      </c>
      <c r="H11" s="16">
        <f>'E jeugd voorronde'!U20</f>
        <v>3</v>
      </c>
      <c r="I11" s="17" t="str">
        <f>'E jeugd voorronde'!V20</f>
        <v>--</v>
      </c>
      <c r="J11" s="16">
        <f>'E jeugd voorronde'!W20</f>
        <v>1</v>
      </c>
      <c r="L11" s="69">
        <f>'E jeugd voorronde'!Y20</f>
        <v>3</v>
      </c>
      <c r="M11" s="5"/>
      <c r="N11" s="69">
        <f>'E jeugd voorronde'!AA20</f>
        <v>0</v>
      </c>
    </row>
    <row r="12" spans="1:16" ht="15" x14ac:dyDescent="0.25">
      <c r="A12" s="75">
        <f>'E jeugd voorronde'!D21</f>
        <v>0.64236111111111005</v>
      </c>
      <c r="B12" s="75">
        <f>'E jeugd voorronde'!E21</f>
        <v>0</v>
      </c>
      <c r="C12" s="76" t="str">
        <f>'E jeugd voorronde'!G21</f>
        <v>Bergambacht E1</v>
      </c>
      <c r="D12" s="77">
        <f>'E jeugd voorronde'!H21</f>
        <v>0</v>
      </c>
      <c r="E12" s="29" t="str">
        <f>'E jeugd voorronde'!M21</f>
        <v>--</v>
      </c>
      <c r="F12" s="77" t="str">
        <f>'E jeugd voorronde'!N21</f>
        <v>Schoonhoven E2</v>
      </c>
      <c r="G12" s="77">
        <f>'E jeugd voorronde'!O21</f>
        <v>0</v>
      </c>
      <c r="H12" s="16">
        <f>'E jeugd voorronde'!U21</f>
        <v>1</v>
      </c>
      <c r="I12" s="17" t="str">
        <f>'E jeugd voorronde'!V21</f>
        <v>--</v>
      </c>
      <c r="J12" s="16">
        <f>'E jeugd voorronde'!W21</f>
        <v>1</v>
      </c>
      <c r="L12" s="69">
        <f>'E jeugd voorronde'!Y21</f>
        <v>1</v>
      </c>
      <c r="M12" s="5"/>
      <c r="N12" s="69">
        <f>'E jeugd voorronde'!AA21</f>
        <v>1</v>
      </c>
    </row>
    <row r="13" spans="1:16" ht="15" x14ac:dyDescent="0.25">
      <c r="A13" s="75">
        <f>'E jeugd voorronde'!D22</f>
        <v>0.65972222222222099</v>
      </c>
      <c r="B13" s="75">
        <f>'E jeugd voorronde'!E22</f>
        <v>0</v>
      </c>
      <c r="C13" s="76" t="str">
        <f>'E jeugd voorronde'!G22</f>
        <v>Jodan Boys E2</v>
      </c>
      <c r="D13" s="77">
        <f>'E jeugd voorronde'!H22</f>
        <v>0</v>
      </c>
      <c r="E13" s="29" t="str">
        <f>'E jeugd voorronde'!M22</f>
        <v>--</v>
      </c>
      <c r="F13" s="77" t="str">
        <f>'E jeugd voorronde'!N22</f>
        <v>Excelcior ??</v>
      </c>
      <c r="G13" s="77">
        <f>'E jeugd voorronde'!O22</f>
        <v>0</v>
      </c>
      <c r="H13" s="16">
        <f>'E jeugd voorronde'!U22</f>
        <v>1</v>
      </c>
      <c r="I13" s="17" t="str">
        <f>'E jeugd voorronde'!V22</f>
        <v>--</v>
      </c>
      <c r="J13" s="16">
        <f>'E jeugd voorronde'!W22</f>
        <v>0</v>
      </c>
      <c r="L13" s="69">
        <f>'E jeugd voorronde'!Y22</f>
        <v>3</v>
      </c>
      <c r="M13" s="5"/>
      <c r="N13" s="69">
        <f>'E jeugd voorronde'!AA22</f>
        <v>0</v>
      </c>
    </row>
    <row r="14" spans="1:16" ht="15" x14ac:dyDescent="0.25">
      <c r="A14" s="75">
        <f>'E jeugd voorronde'!D23</f>
        <v>0.67708333333333204</v>
      </c>
      <c r="B14" s="75">
        <f>'E jeugd voorronde'!E23</f>
        <v>0</v>
      </c>
      <c r="C14" s="76" t="str">
        <f>'E jeugd voorronde'!G23</f>
        <v>Schoonhoven E2</v>
      </c>
      <c r="D14" s="77">
        <f>'E jeugd voorronde'!H23</f>
        <v>0</v>
      </c>
      <c r="E14" s="29" t="str">
        <f>'E jeugd voorronde'!M23</f>
        <v>--</v>
      </c>
      <c r="F14" s="77" t="str">
        <f>'E jeugd voorronde'!N23</f>
        <v>Alblasserdam E1</v>
      </c>
      <c r="G14" s="77">
        <f>'E jeugd voorronde'!O23</f>
        <v>0</v>
      </c>
      <c r="H14" s="16">
        <f>'E jeugd voorronde'!U23</f>
        <v>0</v>
      </c>
      <c r="I14" s="17" t="str">
        <f>'E jeugd voorronde'!V23</f>
        <v>--</v>
      </c>
      <c r="J14" s="16">
        <f>'E jeugd voorronde'!W23</f>
        <v>2</v>
      </c>
      <c r="L14" s="69">
        <f>'E jeugd voorronde'!Y23</f>
        <v>0</v>
      </c>
      <c r="M14" s="5"/>
      <c r="N14" s="69">
        <f>'E jeugd voorronde'!AA23</f>
        <v>3</v>
      </c>
    </row>
    <row r="15" spans="1:16" ht="15" x14ac:dyDescent="0.25">
      <c r="A15" s="75">
        <f>'E jeugd voorronde'!D24</f>
        <v>0.69444444444444298</v>
      </c>
      <c r="B15" s="75">
        <f>'E jeugd voorronde'!E24</f>
        <v>0</v>
      </c>
      <c r="C15" s="76" t="str">
        <f>'E jeugd voorronde'!G24</f>
        <v>Jodan Boys E2</v>
      </c>
      <c r="D15" s="77">
        <f>'E jeugd voorronde'!H24</f>
        <v>0</v>
      </c>
      <c r="E15" s="29" t="str">
        <f>'E jeugd voorronde'!M24</f>
        <v>--</v>
      </c>
      <c r="F15" s="77" t="str">
        <f>'E jeugd voorronde'!N24</f>
        <v>Bergambacht E1</v>
      </c>
      <c r="G15" s="77">
        <f>'E jeugd voorronde'!O24</f>
        <v>0</v>
      </c>
      <c r="H15" s="16">
        <f>'E jeugd voorronde'!U24</f>
        <v>0</v>
      </c>
      <c r="I15" s="17" t="str">
        <f>'E jeugd voorronde'!V24</f>
        <v>--</v>
      </c>
      <c r="J15" s="16">
        <f>'E jeugd voorronde'!W24</f>
        <v>1</v>
      </c>
      <c r="L15" s="69">
        <f>'E jeugd voorronde'!Y24</f>
        <v>0</v>
      </c>
      <c r="M15" s="5"/>
      <c r="N15" s="69">
        <f>'E jeugd voorronde'!AA24</f>
        <v>3</v>
      </c>
    </row>
    <row r="16" spans="1:16" ht="15" x14ac:dyDescent="0.25">
      <c r="A16" s="75">
        <f>'E jeugd voorronde'!D25</f>
        <v>0.71180555555555503</v>
      </c>
      <c r="B16" s="75">
        <f>'E jeugd voorronde'!E25</f>
        <v>0</v>
      </c>
      <c r="C16" s="76" t="str">
        <f>'E jeugd voorronde'!G25</f>
        <v>Bergambacht E1</v>
      </c>
      <c r="D16" s="77">
        <f>'E jeugd voorronde'!H25</f>
        <v>0</v>
      </c>
      <c r="E16" s="29" t="str">
        <f>'E jeugd voorronde'!M25</f>
        <v>--</v>
      </c>
      <c r="F16" s="77" t="str">
        <f>'E jeugd voorronde'!N25</f>
        <v>Schoonhoven E1</v>
      </c>
      <c r="G16" s="77">
        <f>'E jeugd voorronde'!O25</f>
        <v>0</v>
      </c>
      <c r="H16" s="16">
        <f>'E jeugd voorronde'!U25</f>
        <v>1</v>
      </c>
      <c r="I16" s="17" t="str">
        <f>'E jeugd voorronde'!V25</f>
        <v>--</v>
      </c>
      <c r="J16" s="16">
        <f>'E jeugd voorronde'!W25</f>
        <v>3</v>
      </c>
      <c r="L16" s="69">
        <f>'E jeugd voorronde'!Y25</f>
        <v>0</v>
      </c>
      <c r="M16" s="5"/>
      <c r="N16" s="69">
        <f>'E jeugd voorronde'!AA25</f>
        <v>3</v>
      </c>
    </row>
    <row r="17" spans="1:14" ht="15" x14ac:dyDescent="0.25">
      <c r="A17" s="75">
        <f>'E jeugd voorronde'!D26</f>
        <v>0.72916666666666596</v>
      </c>
      <c r="B17" s="75">
        <f>'E jeugd voorronde'!E26</f>
        <v>0</v>
      </c>
      <c r="C17" s="76" t="str">
        <f>'E jeugd voorronde'!G26</f>
        <v>Excelcior ??</v>
      </c>
      <c r="D17" s="77">
        <f>'E jeugd voorronde'!H26</f>
        <v>0</v>
      </c>
      <c r="E17" s="29" t="str">
        <f>'E jeugd voorronde'!M26</f>
        <v>--</v>
      </c>
      <c r="F17" s="77" t="str">
        <f>'E jeugd voorronde'!N26</f>
        <v>Schoonhoven E2</v>
      </c>
      <c r="G17" s="77">
        <f>'E jeugd voorronde'!O26</f>
        <v>0</v>
      </c>
      <c r="H17" s="16">
        <f>'E jeugd voorronde'!U26</f>
        <v>3</v>
      </c>
      <c r="I17" s="17" t="str">
        <f>'E jeugd voorronde'!V26</f>
        <v>--</v>
      </c>
      <c r="J17" s="16">
        <f>'E jeugd voorronde'!W26</f>
        <v>3</v>
      </c>
      <c r="L17" s="69">
        <f>'E jeugd voorronde'!Y26</f>
        <v>1</v>
      </c>
      <c r="M17" s="5"/>
      <c r="N17" s="69">
        <f>'E jeugd voorronde'!AA26</f>
        <v>1</v>
      </c>
    </row>
    <row r="18" spans="1:14" ht="15" x14ac:dyDescent="0.25">
      <c r="A18" s="75">
        <f>'E jeugd voorronde'!D27</f>
        <v>0.74652777777777701</v>
      </c>
      <c r="B18" s="75">
        <f>'E jeugd voorronde'!E27</f>
        <v>0</v>
      </c>
      <c r="C18" s="76" t="str">
        <f>'E jeugd voorronde'!G27</f>
        <v>Schoonhoven E1</v>
      </c>
      <c r="D18" s="77">
        <f>'E jeugd voorronde'!H27</f>
        <v>0</v>
      </c>
      <c r="E18" s="29" t="str">
        <f>'E jeugd voorronde'!M27</f>
        <v>--</v>
      </c>
      <c r="F18" s="77" t="str">
        <f>'E jeugd voorronde'!N27</f>
        <v>Excelcior ??</v>
      </c>
      <c r="G18" s="77">
        <f>'E jeugd voorronde'!O27</f>
        <v>0</v>
      </c>
      <c r="H18" s="16">
        <f>'E jeugd voorronde'!U27</f>
        <v>2</v>
      </c>
      <c r="I18" s="17" t="str">
        <f>'E jeugd voorronde'!V27</f>
        <v>--</v>
      </c>
      <c r="J18" s="16">
        <f>'E jeugd voorronde'!W27</f>
        <v>1</v>
      </c>
      <c r="L18" s="69">
        <f>'E jeugd voorronde'!Y27</f>
        <v>3</v>
      </c>
      <c r="M18" s="5"/>
      <c r="N18" s="69">
        <f>'E jeugd voorronde'!AA27</f>
        <v>0</v>
      </c>
    </row>
    <row r="19" spans="1:14" ht="15" x14ac:dyDescent="0.25">
      <c r="A19" s="75">
        <f>'E jeugd voorronde'!D28</f>
        <v>0.76388888888888795</v>
      </c>
      <c r="B19" s="75">
        <f>'E jeugd voorronde'!E28</f>
        <v>0</v>
      </c>
      <c r="C19" s="76" t="str">
        <f>'E jeugd voorronde'!G28</f>
        <v>Alblasserdam E1</v>
      </c>
      <c r="D19" s="77">
        <f>'E jeugd voorronde'!H28</f>
        <v>0</v>
      </c>
      <c r="E19" s="29" t="str">
        <f>'E jeugd voorronde'!M28</f>
        <v>--</v>
      </c>
      <c r="F19" s="77" t="str">
        <f>'E jeugd voorronde'!N28</f>
        <v>Jodan Boys E2</v>
      </c>
      <c r="G19" s="77">
        <f>'E jeugd voorronde'!O28</f>
        <v>0</v>
      </c>
      <c r="H19" s="16">
        <f>'E jeugd voorronde'!U28</f>
        <v>0</v>
      </c>
      <c r="I19" s="17" t="str">
        <f>'E jeugd voorronde'!V28</f>
        <v>--</v>
      </c>
      <c r="J19" s="16">
        <f>'E jeugd voorronde'!W28</f>
        <v>4</v>
      </c>
      <c r="L19" s="69">
        <f>'E jeugd voorronde'!Y28</f>
        <v>0</v>
      </c>
      <c r="M19" s="5"/>
      <c r="N19" s="69">
        <f>'E jeugd voorronde'!AA28</f>
        <v>3</v>
      </c>
    </row>
    <row r="20" spans="1:14" ht="5.25" customHeight="1" x14ac:dyDescent="0.2"/>
    <row r="21" spans="1:14" ht="5.25" customHeight="1" x14ac:dyDescent="0.2"/>
    <row r="22" spans="1:14" ht="15" customHeight="1" x14ac:dyDescent="0.2">
      <c r="A22" s="125" t="str">
        <f>'E jeugd voorronde'!A3</f>
        <v>Stand</v>
      </c>
      <c r="B22" s="115" t="str">
        <f>'E jeugd voorronde'!B5</f>
        <v>Groep 1</v>
      </c>
      <c r="C22" s="115"/>
      <c r="D22" s="115"/>
      <c r="E22" s="115"/>
      <c r="F22" s="115"/>
      <c r="G22" s="115"/>
      <c r="H22" s="116" t="str">
        <f>'E jeugd voorronde'!H5</f>
        <v>V</v>
      </c>
      <c r="I22" s="116" t="str">
        <f>'E jeugd voorronde'!I5</f>
        <v>T</v>
      </c>
      <c r="J22" s="116" t="str">
        <f>'E jeugd voorronde'!J5</f>
        <v>P</v>
      </c>
      <c r="K22" s="117" t="str">
        <f>'E jeugd voorronde'!K3</f>
        <v>Gewonnen</v>
      </c>
      <c r="L22" s="117" t="str">
        <f>'E jeugd voorronde'!L3</f>
        <v>Gelijk</v>
      </c>
      <c r="M22" s="117" t="str">
        <f>'E jeugd voorronde'!M3</f>
        <v>Verloren</v>
      </c>
      <c r="N22" s="117" t="str">
        <f>'E jeugd voorronde'!N3</f>
        <v>Saldo</v>
      </c>
    </row>
    <row r="23" spans="1:14" ht="15" customHeight="1" x14ac:dyDescent="0.2">
      <c r="A23" s="125">
        <f>'E jeugd voorronde'!A4</f>
        <v>0</v>
      </c>
      <c r="B23" s="115"/>
      <c r="C23" s="115"/>
      <c r="D23" s="115"/>
      <c r="E23" s="115"/>
      <c r="F23" s="115"/>
      <c r="G23" s="115"/>
      <c r="H23" s="116"/>
      <c r="I23" s="116"/>
      <c r="J23" s="116"/>
      <c r="K23" s="117">
        <f>'E jeugd voorronde'!K4</f>
        <v>0</v>
      </c>
      <c r="L23" s="117">
        <f>'E jeugd voorronde'!L4</f>
        <v>0</v>
      </c>
      <c r="M23" s="117">
        <f>'E jeugd voorronde'!M4</f>
        <v>0</v>
      </c>
      <c r="N23" s="117">
        <f>'E jeugd voorronde'!N4</f>
        <v>0</v>
      </c>
    </row>
    <row r="24" spans="1:14" ht="34.5" customHeight="1" x14ac:dyDescent="0.2">
      <c r="A24" s="125">
        <f>'E jeugd voorronde'!A5</f>
        <v>0</v>
      </c>
      <c r="B24" s="115"/>
      <c r="C24" s="115"/>
      <c r="D24" s="115"/>
      <c r="E24" s="115"/>
      <c r="F24" s="115"/>
      <c r="G24" s="115"/>
      <c r="H24" s="116"/>
      <c r="I24" s="116"/>
      <c r="J24" s="116"/>
      <c r="K24" s="117">
        <f>'E jeugd voorronde'!K5</f>
        <v>0</v>
      </c>
      <c r="L24" s="117">
        <f>'E jeugd voorronde'!L5</f>
        <v>0</v>
      </c>
      <c r="M24" s="117">
        <f>'E jeugd voorronde'!M5</f>
        <v>0</v>
      </c>
      <c r="N24" s="117">
        <f>'E jeugd voorronde'!N5</f>
        <v>0</v>
      </c>
    </row>
    <row r="25" spans="1:14" ht="14.25" x14ac:dyDescent="0.2">
      <c r="A25" s="65">
        <f ca="1">'E jeugd voorronde'!A6</f>
        <v>1</v>
      </c>
      <c r="B25" s="111" t="str">
        <f>'E jeugd voorronde'!B6</f>
        <v>Schoonhoven E1</v>
      </c>
      <c r="C25" s="111">
        <f>'E jeugd voorronde'!C6</f>
        <v>0</v>
      </c>
      <c r="D25" s="111">
        <f>'E jeugd voorronde'!D6</f>
        <v>0</v>
      </c>
      <c r="E25" s="111">
        <f>'E jeugd voorronde'!E6</f>
        <v>0</v>
      </c>
      <c r="F25" s="111">
        <f>'E jeugd voorronde'!F6</f>
        <v>0</v>
      </c>
      <c r="G25" s="111">
        <f>'E jeugd voorronde'!G6</f>
        <v>0</v>
      </c>
      <c r="H25" s="57">
        <f ca="1">'E jeugd voorronde'!H6</f>
        <v>16</v>
      </c>
      <c r="I25" s="57">
        <f ca="1">'E jeugd voorronde'!I6</f>
        <v>5</v>
      </c>
      <c r="J25" s="66">
        <f ca="1">'E jeugd voorronde'!J6</f>
        <v>15.010999999999999</v>
      </c>
      <c r="K25" s="59">
        <f>'E jeugd voorronde'!K6</f>
        <v>5</v>
      </c>
      <c r="L25" s="59">
        <f>'E jeugd voorronde'!L6</f>
        <v>0</v>
      </c>
      <c r="M25" s="59">
        <f>'E jeugd voorronde'!M6</f>
        <v>0</v>
      </c>
      <c r="N25" s="60">
        <f ca="1">'E jeugd voorronde'!N6</f>
        <v>11</v>
      </c>
    </row>
    <row r="26" spans="1:14" ht="14.25" x14ac:dyDescent="0.2">
      <c r="A26" s="64">
        <f ca="1">'E jeugd voorronde'!A7</f>
        <v>5</v>
      </c>
      <c r="B26" s="111" t="str">
        <f>'E jeugd voorronde'!B7</f>
        <v>Schoonhoven E2</v>
      </c>
      <c r="C26" s="111">
        <f>'E jeugd voorronde'!C7</f>
        <v>0</v>
      </c>
      <c r="D26" s="111">
        <f>'E jeugd voorronde'!D7</f>
        <v>0</v>
      </c>
      <c r="E26" s="111">
        <f>'E jeugd voorronde'!E7</f>
        <v>0</v>
      </c>
      <c r="F26" s="111">
        <f>'E jeugd voorronde'!F7</f>
        <v>0</v>
      </c>
      <c r="G26" s="111">
        <f>'E jeugd voorronde'!G7</f>
        <v>0</v>
      </c>
      <c r="H26" s="16">
        <f ca="1">'E jeugd voorronde'!H7</f>
        <v>6</v>
      </c>
      <c r="I26" s="16">
        <f ca="1">'E jeugd voorronde'!I7</f>
        <v>11</v>
      </c>
      <c r="J26" s="67">
        <f ca="1">'E jeugd voorronde'!J7</f>
        <v>1.9949999999999999</v>
      </c>
      <c r="K26" s="50">
        <f>'E jeugd voorronde'!K7</f>
        <v>0</v>
      </c>
      <c r="L26" s="50">
        <f>'E jeugd voorronde'!L7</f>
        <v>2</v>
      </c>
      <c r="M26" s="50">
        <f>'E jeugd voorronde'!M7</f>
        <v>3</v>
      </c>
      <c r="N26" s="61">
        <f ca="1">'E jeugd voorronde'!N7</f>
        <v>-5</v>
      </c>
    </row>
    <row r="27" spans="1:14" ht="14.25" x14ac:dyDescent="0.2">
      <c r="A27" s="64">
        <f ca="1">'E jeugd voorronde'!A8</f>
        <v>2</v>
      </c>
      <c r="B27" s="111" t="str">
        <f>'E jeugd voorronde'!B8</f>
        <v>Jodan Boys E2</v>
      </c>
      <c r="C27" s="111">
        <f>'E jeugd voorronde'!C8</f>
        <v>0</v>
      </c>
      <c r="D27" s="111">
        <f>'E jeugd voorronde'!D8</f>
        <v>0</v>
      </c>
      <c r="E27" s="111">
        <f>'E jeugd voorronde'!E8</f>
        <v>0</v>
      </c>
      <c r="F27" s="111">
        <f>'E jeugd voorronde'!F8</f>
        <v>0</v>
      </c>
      <c r="G27" s="111">
        <f>'E jeugd voorronde'!G8</f>
        <v>0</v>
      </c>
      <c r="H27" s="16">
        <f ca="1">'E jeugd voorronde'!H8</f>
        <v>8</v>
      </c>
      <c r="I27" s="16">
        <f ca="1">'E jeugd voorronde'!I8</f>
        <v>8</v>
      </c>
      <c r="J27" s="67">
        <f ca="1">'E jeugd voorronde'!J8</f>
        <v>9</v>
      </c>
      <c r="K27" s="50">
        <f>'E jeugd voorronde'!K8</f>
        <v>3</v>
      </c>
      <c r="L27" s="50">
        <f>'E jeugd voorronde'!L8</f>
        <v>0</v>
      </c>
      <c r="M27" s="50">
        <f>'E jeugd voorronde'!M8</f>
        <v>2</v>
      </c>
      <c r="N27" s="61">
        <f ca="1">'E jeugd voorronde'!N8</f>
        <v>0</v>
      </c>
    </row>
    <row r="28" spans="1:14" ht="14.25" x14ac:dyDescent="0.2">
      <c r="A28" s="64">
        <f ca="1">'E jeugd voorronde'!A9</f>
        <v>4</v>
      </c>
      <c r="B28" s="111" t="str">
        <f>'E jeugd voorronde'!B9</f>
        <v>Alblasserdam E1</v>
      </c>
      <c r="C28" s="111">
        <f>'E jeugd voorronde'!C9</f>
        <v>0</v>
      </c>
      <c r="D28" s="111">
        <f>'E jeugd voorronde'!D9</f>
        <v>0</v>
      </c>
      <c r="E28" s="111">
        <f>'E jeugd voorronde'!E9</f>
        <v>0</v>
      </c>
      <c r="F28" s="111">
        <f>'E jeugd voorronde'!F9</f>
        <v>0</v>
      </c>
      <c r="G28" s="111">
        <f>'E jeugd voorronde'!G9</f>
        <v>0</v>
      </c>
      <c r="H28" s="16">
        <f ca="1">'E jeugd voorronde'!H9</f>
        <v>6</v>
      </c>
      <c r="I28" s="16">
        <f ca="1">'E jeugd voorronde'!I9</f>
        <v>11</v>
      </c>
      <c r="J28" s="67">
        <f ca="1">'E jeugd voorronde'!J9</f>
        <v>3.9950000000000001</v>
      </c>
      <c r="K28" s="50">
        <f>'E jeugd voorronde'!K9</f>
        <v>1</v>
      </c>
      <c r="L28" s="50">
        <f>'E jeugd voorronde'!L9</f>
        <v>1</v>
      </c>
      <c r="M28" s="50">
        <f>'E jeugd voorronde'!M9</f>
        <v>3</v>
      </c>
      <c r="N28" s="61">
        <f ca="1">'E jeugd voorronde'!N9</f>
        <v>-5</v>
      </c>
    </row>
    <row r="29" spans="1:14" ht="14.25" x14ac:dyDescent="0.2">
      <c r="A29" s="64">
        <f ca="1">'E jeugd voorronde'!A10</f>
        <v>3</v>
      </c>
      <c r="B29" s="111" t="str">
        <f>'E jeugd voorronde'!B10</f>
        <v>Excelcior ??</v>
      </c>
      <c r="C29" s="111">
        <f>'E jeugd voorronde'!C10</f>
        <v>0</v>
      </c>
      <c r="D29" s="111">
        <f>'E jeugd voorronde'!D10</f>
        <v>0</v>
      </c>
      <c r="E29" s="111">
        <f>'E jeugd voorronde'!E10</f>
        <v>0</v>
      </c>
      <c r="F29" s="111">
        <f>'E jeugd voorronde'!F10</f>
        <v>0</v>
      </c>
      <c r="G29" s="111">
        <f>'E jeugd voorronde'!G10</f>
        <v>0</v>
      </c>
      <c r="H29" s="16">
        <f ca="1">'E jeugd voorronde'!H10</f>
        <v>8</v>
      </c>
      <c r="I29" s="16">
        <f ca="1">'E jeugd voorronde'!I10</f>
        <v>9</v>
      </c>
      <c r="J29" s="67">
        <f ca="1">'E jeugd voorronde'!J10</f>
        <v>3.9990000000000001</v>
      </c>
      <c r="K29" s="50">
        <f>'E jeugd voorronde'!K10</f>
        <v>1</v>
      </c>
      <c r="L29" s="50">
        <f>'E jeugd voorronde'!L10</f>
        <v>1</v>
      </c>
      <c r="M29" s="50">
        <f>'E jeugd voorronde'!M10</f>
        <v>3</v>
      </c>
      <c r="N29" s="61">
        <f ca="1">'E jeugd voorronde'!N10</f>
        <v>-1</v>
      </c>
    </row>
    <row r="30" spans="1:14" ht="14.25" x14ac:dyDescent="0.2">
      <c r="A30" s="64">
        <f ca="1">'E jeugd voorronde'!A11</f>
        <v>3</v>
      </c>
      <c r="B30" s="111" t="str">
        <f>'E jeugd voorronde'!B11</f>
        <v>Bergambacht E1</v>
      </c>
      <c r="C30" s="111">
        <f>'E jeugd voorronde'!C11</f>
        <v>0</v>
      </c>
      <c r="D30" s="111">
        <f>'E jeugd voorronde'!D11</f>
        <v>0</v>
      </c>
      <c r="E30" s="111">
        <f>'E jeugd voorronde'!E11</f>
        <v>0</v>
      </c>
      <c r="F30" s="111">
        <f>'E jeugd voorronde'!F11</f>
        <v>0</v>
      </c>
      <c r="G30" s="111">
        <f>'E jeugd voorronde'!G11</f>
        <v>0</v>
      </c>
      <c r="H30" s="16">
        <f ca="1">'E jeugd voorronde'!H11</f>
        <v>7</v>
      </c>
      <c r="I30" s="16">
        <f ca="1">'E jeugd voorronde'!I11</f>
        <v>7</v>
      </c>
      <c r="J30" s="67">
        <f ca="1">'E jeugd voorronde'!J11</f>
        <v>8</v>
      </c>
      <c r="K30" s="50">
        <f>'E jeugd voorronde'!K11</f>
        <v>2</v>
      </c>
      <c r="L30" s="50">
        <f>'E jeugd voorronde'!L11</f>
        <v>2</v>
      </c>
      <c r="M30" s="50">
        <f>'E jeugd voorronde'!M11</f>
        <v>1</v>
      </c>
      <c r="N30" s="61">
        <f ca="1">'E jeugd voorronde'!N11</f>
        <v>0</v>
      </c>
    </row>
  </sheetData>
  <mergeCells count="66">
    <mergeCell ref="O1:P3"/>
    <mergeCell ref="A1:N3"/>
    <mergeCell ref="B26:G26"/>
    <mergeCell ref="B27:G27"/>
    <mergeCell ref="B28:G28"/>
    <mergeCell ref="A22:A24"/>
    <mergeCell ref="F11:G11"/>
    <mergeCell ref="C12:D12"/>
    <mergeCell ref="F12:G12"/>
    <mergeCell ref="A4:B4"/>
    <mergeCell ref="C4:G4"/>
    <mergeCell ref="H4:J4"/>
    <mergeCell ref="C8:D8"/>
    <mergeCell ref="F8:G8"/>
    <mergeCell ref="A7:B7"/>
    <mergeCell ref="A8:B8"/>
    <mergeCell ref="B29:G29"/>
    <mergeCell ref="L4:N4"/>
    <mergeCell ref="B22:G24"/>
    <mergeCell ref="H22:H24"/>
    <mergeCell ref="I22:I24"/>
    <mergeCell ref="J22:J24"/>
    <mergeCell ref="L22:L24"/>
    <mergeCell ref="M22:M24"/>
    <mergeCell ref="N22:N24"/>
    <mergeCell ref="B25:G25"/>
    <mergeCell ref="C13:D13"/>
    <mergeCell ref="F13:G13"/>
    <mergeCell ref="K22:K24"/>
    <mergeCell ref="C10:D10"/>
    <mergeCell ref="F10:G10"/>
    <mergeCell ref="C11:D11"/>
    <mergeCell ref="A5:B5"/>
    <mergeCell ref="A6:B6"/>
    <mergeCell ref="C6:D6"/>
    <mergeCell ref="C5:D5"/>
    <mergeCell ref="F5:G5"/>
    <mergeCell ref="F6:G6"/>
    <mergeCell ref="A9:B9"/>
    <mergeCell ref="A10:B10"/>
    <mergeCell ref="C7:D7"/>
    <mergeCell ref="F7:G7"/>
    <mergeCell ref="C9:D9"/>
    <mergeCell ref="F9:G9"/>
    <mergeCell ref="C14:D14"/>
    <mergeCell ref="F14:G14"/>
    <mergeCell ref="A14:B14"/>
    <mergeCell ref="A11:B11"/>
    <mergeCell ref="A12:B12"/>
    <mergeCell ref="A13:B13"/>
    <mergeCell ref="B30:G30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30"/>
  <sheetViews>
    <sheetView zoomScaleNormal="100" workbookViewId="0">
      <selection activeCell="P3" sqref="P3"/>
    </sheetView>
  </sheetViews>
  <sheetFormatPr defaultRowHeight="12.75" x14ac:dyDescent="0.2"/>
  <cols>
    <col min="3" max="3" width="17" bestFit="1" customWidth="1"/>
    <col min="5" max="5" width="24.85546875" customWidth="1"/>
    <col min="12" max="12" width="8" customWidth="1"/>
    <col min="14" max="14" width="10.28515625" customWidth="1"/>
  </cols>
  <sheetData>
    <row r="1" spans="1:14" ht="12.75" customHeight="1" x14ac:dyDescent="0.2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8" t="s">
        <v>71</v>
      </c>
      <c r="N1" s="119"/>
    </row>
    <row r="2" spans="1:14" ht="12.7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0"/>
      <c r="N2" s="121"/>
    </row>
    <row r="3" spans="1:14" ht="27.6" customHeight="1" thickBo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2"/>
      <c r="N3" s="123"/>
    </row>
    <row r="4" spans="1:14" ht="15.75" x14ac:dyDescent="0.25">
      <c r="A4" s="126" t="str">
        <f>'E jeugd voorronde'!AC13</f>
        <v>Tijd</v>
      </c>
      <c r="B4" s="126"/>
      <c r="C4" s="127" t="str">
        <f>'E jeugd voorronde'!AF13</f>
        <v>VELD B</v>
      </c>
      <c r="D4" s="127"/>
      <c r="E4" s="127"/>
      <c r="F4" s="128" t="str">
        <f>'E jeugd voorronde'!AT13</f>
        <v>Uitslag</v>
      </c>
      <c r="G4" s="129"/>
      <c r="H4" s="130"/>
      <c r="I4" s="70"/>
      <c r="J4" s="114" t="str">
        <f>'E jeugd voorronde'!AX13</f>
        <v>Punten</v>
      </c>
      <c r="K4" s="114"/>
      <c r="L4" s="114"/>
    </row>
    <row r="5" spans="1:14" ht="15" x14ac:dyDescent="0.25">
      <c r="A5" s="75">
        <f>'E jeugd voorronde'!AC14</f>
        <v>0.52083333333333337</v>
      </c>
      <c r="B5" s="75">
        <f>'E jeugd voorronde'!AD14</f>
        <v>0</v>
      </c>
      <c r="C5" s="55" t="str">
        <f>'E jeugd voorronde'!AF14</f>
        <v>Alblasserdam E3</v>
      </c>
      <c r="D5" s="33" t="str">
        <f>'E jeugd voorronde'!AL14</f>
        <v>--</v>
      </c>
      <c r="E5" s="54" t="str">
        <f>'E jeugd voorronde'!AM14</f>
        <v>Bergambacht E3</v>
      </c>
      <c r="F5" s="16">
        <f>'E jeugd voorronde'!AT14</f>
        <v>1</v>
      </c>
      <c r="G5" s="17" t="str">
        <f>'E jeugd voorronde'!AU14</f>
        <v>--</v>
      </c>
      <c r="H5" s="16">
        <f>'E jeugd voorronde'!AV14</f>
        <v>2</v>
      </c>
      <c r="I5" s="5"/>
      <c r="J5" s="69">
        <f>'E jeugd voorronde'!AX14</f>
        <v>0</v>
      </c>
      <c r="K5" s="5"/>
      <c r="L5" s="69">
        <f>'E jeugd voorronde'!AZ14</f>
        <v>3</v>
      </c>
    </row>
    <row r="6" spans="1:14" ht="15" x14ac:dyDescent="0.25">
      <c r="A6" s="75">
        <f>'E jeugd voorronde'!AC15</f>
        <v>0.53819444444444442</v>
      </c>
      <c r="B6" s="75">
        <f>'E jeugd voorronde'!AD15</f>
        <v>0</v>
      </c>
      <c r="C6" s="55" t="str">
        <f>'E jeugd voorronde'!AF15</f>
        <v>Schoonhoven E3</v>
      </c>
      <c r="D6" s="33" t="str">
        <f>'E jeugd voorronde'!AL15</f>
        <v>--</v>
      </c>
      <c r="E6" s="54" t="str">
        <f>'E jeugd voorronde'!AM15</f>
        <v>VV GZ E3</v>
      </c>
      <c r="F6" s="16">
        <f>'E jeugd voorronde'!AT15</f>
        <v>2</v>
      </c>
      <c r="G6" s="17" t="str">
        <f>'E jeugd voorronde'!AU15</f>
        <v>--</v>
      </c>
      <c r="H6" s="16">
        <f>'E jeugd voorronde'!AV15</f>
        <v>1</v>
      </c>
      <c r="I6" s="2"/>
      <c r="J6" s="69">
        <f>'E jeugd voorronde'!AX15</f>
        <v>3</v>
      </c>
      <c r="K6" s="5"/>
      <c r="L6" s="69">
        <f>'E jeugd voorronde'!AZ15</f>
        <v>0</v>
      </c>
    </row>
    <row r="7" spans="1:14" ht="15" x14ac:dyDescent="0.25">
      <c r="A7" s="75">
        <f>'E jeugd voorronde'!AC16</f>
        <v>0.55555555555555503</v>
      </c>
      <c r="B7" s="75">
        <f>'E jeugd voorronde'!AD16</f>
        <v>0</v>
      </c>
      <c r="C7" s="55" t="str">
        <f>'E jeugd voorronde'!AF16</f>
        <v>Schoonhoven E4</v>
      </c>
      <c r="D7" s="33" t="str">
        <f>'E jeugd voorronde'!AL16</f>
        <v>--</v>
      </c>
      <c r="E7" s="54" t="str">
        <f>'E jeugd voorronde'!AM16</f>
        <v>RKDEO E3</v>
      </c>
      <c r="F7" s="16">
        <f>'E jeugd voorronde'!AT16</f>
        <v>1</v>
      </c>
      <c r="G7" s="17" t="str">
        <f>'E jeugd voorronde'!AU16</f>
        <v>--</v>
      </c>
      <c r="H7" s="16">
        <f>'E jeugd voorronde'!AV16</f>
        <v>2</v>
      </c>
      <c r="I7" s="2"/>
      <c r="J7" s="69">
        <f>'E jeugd voorronde'!AX16</f>
        <v>0</v>
      </c>
      <c r="K7" s="5"/>
      <c r="L7" s="69">
        <f>'E jeugd voorronde'!AZ16</f>
        <v>3</v>
      </c>
    </row>
    <row r="8" spans="1:14" ht="15" x14ac:dyDescent="0.25">
      <c r="A8" s="75">
        <f>'E jeugd voorronde'!AC17</f>
        <v>0.57291666666666696</v>
      </c>
      <c r="B8" s="75">
        <f>'E jeugd voorronde'!AD17</f>
        <v>0</v>
      </c>
      <c r="C8" s="55" t="str">
        <f>'E jeugd voorronde'!AF17</f>
        <v>Alblasserdam E3</v>
      </c>
      <c r="D8" s="33" t="str">
        <f>'E jeugd voorronde'!AL17</f>
        <v>--</v>
      </c>
      <c r="E8" s="54" t="str">
        <f>'E jeugd voorronde'!AM17</f>
        <v>VV GZ E3</v>
      </c>
      <c r="F8" s="16">
        <f>'E jeugd voorronde'!AT17</f>
        <v>3</v>
      </c>
      <c r="G8" s="17" t="str">
        <f>'E jeugd voorronde'!AU17</f>
        <v>--</v>
      </c>
      <c r="H8" s="16">
        <f>'E jeugd voorronde'!AV17</f>
        <v>1</v>
      </c>
      <c r="I8" s="2"/>
      <c r="J8" s="69">
        <f>'E jeugd voorronde'!AX17</f>
        <v>3</v>
      </c>
      <c r="K8" s="5"/>
      <c r="L8" s="69">
        <f>'E jeugd voorronde'!AZ17</f>
        <v>0</v>
      </c>
    </row>
    <row r="9" spans="1:14" ht="15" x14ac:dyDescent="0.25">
      <c r="A9" s="75">
        <f>'E jeugd voorronde'!AC18</f>
        <v>0.59027777777777801</v>
      </c>
      <c r="B9" s="75">
        <f>'E jeugd voorronde'!AD18</f>
        <v>0</v>
      </c>
      <c r="C9" s="55" t="str">
        <f>'E jeugd voorronde'!AF18</f>
        <v>RKDEO E3</v>
      </c>
      <c r="D9" s="33" t="str">
        <f>'E jeugd voorronde'!AL18</f>
        <v>--</v>
      </c>
      <c r="E9" s="54" t="str">
        <f>'E jeugd voorronde'!AM18</f>
        <v>Schoonhoven E3</v>
      </c>
      <c r="F9" s="16">
        <f>'E jeugd voorronde'!AT18</f>
        <v>1</v>
      </c>
      <c r="G9" s="17" t="str">
        <f>'E jeugd voorronde'!AU18</f>
        <v>--</v>
      </c>
      <c r="H9" s="16">
        <f>'E jeugd voorronde'!AV18</f>
        <v>6</v>
      </c>
      <c r="I9" s="2"/>
      <c r="J9" s="69">
        <f>'E jeugd voorronde'!AX18</f>
        <v>0</v>
      </c>
      <c r="K9" s="5"/>
      <c r="L9" s="69">
        <f>'E jeugd voorronde'!AZ18</f>
        <v>3</v>
      </c>
    </row>
    <row r="10" spans="1:14" ht="15" x14ac:dyDescent="0.25">
      <c r="A10" s="75">
        <f>'E jeugd voorronde'!AC19</f>
        <v>0.60763888888888895</v>
      </c>
      <c r="B10" s="75">
        <f>'E jeugd voorronde'!AD19</f>
        <v>0</v>
      </c>
      <c r="C10" s="55" t="str">
        <f>'E jeugd voorronde'!AF19</f>
        <v>VV GZ E3</v>
      </c>
      <c r="D10" s="33" t="str">
        <f>'E jeugd voorronde'!AL19</f>
        <v>--</v>
      </c>
      <c r="E10" s="54" t="str">
        <f>'E jeugd voorronde'!AM19</f>
        <v>Bergambacht E3</v>
      </c>
      <c r="F10" s="16">
        <f>'E jeugd voorronde'!AT19</f>
        <v>2</v>
      </c>
      <c r="G10" s="17" t="str">
        <f>'E jeugd voorronde'!AU19</f>
        <v>--</v>
      </c>
      <c r="H10" s="16">
        <f>'E jeugd voorronde'!AV19</f>
        <v>2</v>
      </c>
      <c r="I10" s="2"/>
      <c r="J10" s="69">
        <f>'E jeugd voorronde'!AX19</f>
        <v>1</v>
      </c>
      <c r="K10" s="5"/>
      <c r="L10" s="69">
        <f>'E jeugd voorronde'!AZ19</f>
        <v>1</v>
      </c>
    </row>
    <row r="11" spans="1:14" ht="15" x14ac:dyDescent="0.25">
      <c r="A11" s="75">
        <f>'E jeugd voorronde'!AC20</f>
        <v>0.624999999999999</v>
      </c>
      <c r="B11" s="75">
        <f>'E jeugd voorronde'!AD20</f>
        <v>0</v>
      </c>
      <c r="C11" s="55" t="str">
        <f>'E jeugd voorronde'!AF20</f>
        <v>Schoonhoven E3</v>
      </c>
      <c r="D11" s="33" t="str">
        <f>'E jeugd voorronde'!AL20</f>
        <v>--</v>
      </c>
      <c r="E11" s="54" t="str">
        <f>'E jeugd voorronde'!AM20</f>
        <v>Schoonhoven E4</v>
      </c>
      <c r="F11" s="16">
        <f>'E jeugd voorronde'!AT20</f>
        <v>3</v>
      </c>
      <c r="G11" s="17" t="str">
        <f>'E jeugd voorronde'!AU20</f>
        <v>--</v>
      </c>
      <c r="H11" s="16">
        <f>'E jeugd voorronde'!AV20</f>
        <v>1</v>
      </c>
      <c r="I11" s="2"/>
      <c r="J11" s="69">
        <f>'E jeugd voorronde'!AX20</f>
        <v>3</v>
      </c>
      <c r="K11" s="5"/>
      <c r="L11" s="69">
        <f>'E jeugd voorronde'!AZ20</f>
        <v>0</v>
      </c>
    </row>
    <row r="12" spans="1:14" ht="15" x14ac:dyDescent="0.25">
      <c r="A12" s="75">
        <f>'E jeugd voorronde'!AC21</f>
        <v>0.64236111111111005</v>
      </c>
      <c r="B12" s="75">
        <f>'E jeugd voorronde'!AD21</f>
        <v>0</v>
      </c>
      <c r="C12" s="55" t="str">
        <f>'E jeugd voorronde'!AF21</f>
        <v>Bergambacht E3</v>
      </c>
      <c r="D12" s="33" t="str">
        <f>'E jeugd voorronde'!AL21</f>
        <v>--</v>
      </c>
      <c r="E12" s="54" t="str">
        <f>'E jeugd voorronde'!AM21</f>
        <v>Schoonhoven E4</v>
      </c>
      <c r="F12" s="16">
        <f>'E jeugd voorronde'!AT21</f>
        <v>1</v>
      </c>
      <c r="G12" s="17" t="str">
        <f>'E jeugd voorronde'!AU21</f>
        <v>--</v>
      </c>
      <c r="H12" s="16">
        <f>'E jeugd voorronde'!AV21</f>
        <v>1</v>
      </c>
      <c r="I12" s="2"/>
      <c r="J12" s="69">
        <f>'E jeugd voorronde'!AX21</f>
        <v>1</v>
      </c>
      <c r="K12" s="5"/>
      <c r="L12" s="69">
        <f>'E jeugd voorronde'!AZ21</f>
        <v>1</v>
      </c>
    </row>
    <row r="13" spans="1:14" ht="15" x14ac:dyDescent="0.25">
      <c r="A13" s="75">
        <f>'E jeugd voorronde'!AC22</f>
        <v>0.65972222222222099</v>
      </c>
      <c r="B13" s="75">
        <f>'E jeugd voorronde'!AD22</f>
        <v>0</v>
      </c>
      <c r="C13" s="55" t="str">
        <f>'E jeugd voorronde'!AF22</f>
        <v>RKDEO E3</v>
      </c>
      <c r="D13" s="33" t="str">
        <f>'E jeugd voorronde'!AL22</f>
        <v>--</v>
      </c>
      <c r="E13" s="54" t="str">
        <f>'E jeugd voorronde'!AM22</f>
        <v>Alblasserdam E3</v>
      </c>
      <c r="F13" s="16">
        <f>'E jeugd voorronde'!AT22</f>
        <v>1</v>
      </c>
      <c r="G13" s="17" t="str">
        <f>'E jeugd voorronde'!AU22</f>
        <v>--</v>
      </c>
      <c r="H13" s="16">
        <f>'E jeugd voorronde'!AV22</f>
        <v>0</v>
      </c>
      <c r="I13" s="2"/>
      <c r="J13" s="69">
        <f>'E jeugd voorronde'!AX22</f>
        <v>3</v>
      </c>
      <c r="K13" s="5"/>
      <c r="L13" s="69">
        <f>'E jeugd voorronde'!AZ22</f>
        <v>0</v>
      </c>
    </row>
    <row r="14" spans="1:14" ht="15" x14ac:dyDescent="0.25">
      <c r="A14" s="75">
        <f>'E jeugd voorronde'!AC23</f>
        <v>0.67708333333333204</v>
      </c>
      <c r="B14" s="75">
        <f>'E jeugd voorronde'!AD23</f>
        <v>0</v>
      </c>
      <c r="C14" s="55" t="str">
        <f>'E jeugd voorronde'!AF23</f>
        <v>Schoonhoven E4</v>
      </c>
      <c r="D14" s="33" t="str">
        <f>'E jeugd voorronde'!AL23</f>
        <v>--</v>
      </c>
      <c r="E14" s="54" t="str">
        <f>'E jeugd voorronde'!AM23</f>
        <v>VV GZ E3</v>
      </c>
      <c r="F14" s="16">
        <f>'E jeugd voorronde'!AT23</f>
        <v>0</v>
      </c>
      <c r="G14" s="17" t="str">
        <f>'E jeugd voorronde'!AU23</f>
        <v>--</v>
      </c>
      <c r="H14" s="16">
        <f>'E jeugd voorronde'!AV23</f>
        <v>2</v>
      </c>
      <c r="I14" s="2"/>
      <c r="J14" s="69">
        <f>'E jeugd voorronde'!AX23</f>
        <v>0</v>
      </c>
      <c r="K14" s="5"/>
      <c r="L14" s="69">
        <f>'E jeugd voorronde'!AZ23</f>
        <v>3</v>
      </c>
    </row>
    <row r="15" spans="1:14" ht="15" x14ac:dyDescent="0.25">
      <c r="A15" s="75">
        <f>'E jeugd voorronde'!AC24</f>
        <v>0.69444444444444298</v>
      </c>
      <c r="B15" s="75">
        <f>'E jeugd voorronde'!AD24</f>
        <v>0</v>
      </c>
      <c r="C15" s="74" t="str">
        <f>'E jeugd voorronde'!AF24</f>
        <v>RKDEO E3</v>
      </c>
      <c r="D15" s="33" t="str">
        <f>'E jeugd voorronde'!AL24</f>
        <v>--</v>
      </c>
      <c r="E15" s="73" t="str">
        <f>'E jeugd voorronde'!AM24</f>
        <v>Bergambacht E3</v>
      </c>
      <c r="F15" s="16">
        <f>'E jeugd voorronde'!AT24</f>
        <v>0</v>
      </c>
      <c r="G15" s="17" t="str">
        <f>'E jeugd voorronde'!AU24</f>
        <v>--</v>
      </c>
      <c r="H15" s="16">
        <f>'E jeugd voorronde'!AV24</f>
        <v>1</v>
      </c>
      <c r="I15" s="2"/>
      <c r="J15" s="69">
        <f>'E jeugd voorronde'!AX24</f>
        <v>0</v>
      </c>
      <c r="K15" s="5"/>
      <c r="L15" s="69">
        <f>'E jeugd voorronde'!AZ24</f>
        <v>3</v>
      </c>
    </row>
    <row r="16" spans="1:14" ht="15" x14ac:dyDescent="0.25">
      <c r="A16" s="75">
        <f>'E jeugd voorronde'!AC25</f>
        <v>0.71180555555555503</v>
      </c>
      <c r="B16" s="75">
        <f>'E jeugd voorronde'!AD25</f>
        <v>0</v>
      </c>
      <c r="C16" s="74" t="str">
        <f>'E jeugd voorronde'!AF25</f>
        <v>Bergambacht E3</v>
      </c>
      <c r="D16" s="33" t="str">
        <f>'E jeugd voorronde'!AL25</f>
        <v>--</v>
      </c>
      <c r="E16" s="73" t="str">
        <f>'E jeugd voorronde'!AM25</f>
        <v>Schoonhoven E3</v>
      </c>
      <c r="F16" s="16">
        <f>'E jeugd voorronde'!AT25</f>
        <v>1</v>
      </c>
      <c r="G16" s="17" t="str">
        <f>'E jeugd voorronde'!AU25</f>
        <v>--</v>
      </c>
      <c r="H16" s="16">
        <f>'E jeugd voorronde'!AV25</f>
        <v>3</v>
      </c>
      <c r="I16" s="2"/>
      <c r="J16" s="69">
        <f>'E jeugd voorronde'!AX25</f>
        <v>0</v>
      </c>
      <c r="K16" s="5"/>
      <c r="L16" s="69">
        <f>'E jeugd voorronde'!AZ25</f>
        <v>3</v>
      </c>
    </row>
    <row r="17" spans="1:12" ht="15" x14ac:dyDescent="0.25">
      <c r="A17" s="75">
        <f>'E jeugd voorronde'!AC26</f>
        <v>0.72916666666666596</v>
      </c>
      <c r="B17" s="75">
        <f>'E jeugd voorronde'!AD26</f>
        <v>0</v>
      </c>
      <c r="C17" s="74" t="str">
        <f>'E jeugd voorronde'!AF26</f>
        <v>Alblasserdam E3</v>
      </c>
      <c r="D17" s="33" t="str">
        <f>'E jeugd voorronde'!AL26</f>
        <v>--</v>
      </c>
      <c r="E17" s="73" t="str">
        <f>'E jeugd voorronde'!AM26</f>
        <v>Schoonhoven E4</v>
      </c>
      <c r="F17" s="16">
        <f>'E jeugd voorronde'!AT26</f>
        <v>3</v>
      </c>
      <c r="G17" s="17" t="str">
        <f>'E jeugd voorronde'!AU26</f>
        <v>--</v>
      </c>
      <c r="H17" s="16">
        <f>'E jeugd voorronde'!AV26</f>
        <v>3</v>
      </c>
      <c r="I17" s="2"/>
      <c r="J17" s="69">
        <f>'E jeugd voorronde'!AX26</f>
        <v>1</v>
      </c>
      <c r="K17" s="5"/>
      <c r="L17" s="69">
        <f>'E jeugd voorronde'!AZ26</f>
        <v>1</v>
      </c>
    </row>
    <row r="18" spans="1:12" ht="15" x14ac:dyDescent="0.25">
      <c r="A18" s="75">
        <f>'E jeugd voorronde'!AC27</f>
        <v>0.74652777777777701</v>
      </c>
      <c r="B18" s="75">
        <f>'E jeugd voorronde'!AD27</f>
        <v>0</v>
      </c>
      <c r="C18" s="74" t="str">
        <f>'E jeugd voorronde'!AF27</f>
        <v>Schoonhoven E3</v>
      </c>
      <c r="D18" s="33" t="str">
        <f>'E jeugd voorronde'!AL27</f>
        <v>--</v>
      </c>
      <c r="E18" s="73" t="str">
        <f>'E jeugd voorronde'!AM27</f>
        <v>Alblasserdam E3</v>
      </c>
      <c r="F18" s="16">
        <f>'E jeugd voorronde'!AT27</f>
        <v>2</v>
      </c>
      <c r="G18" s="17" t="str">
        <f>'E jeugd voorronde'!AU27</f>
        <v>--</v>
      </c>
      <c r="H18" s="16">
        <f>'E jeugd voorronde'!AV27</f>
        <v>1</v>
      </c>
      <c r="I18" s="2"/>
      <c r="J18" s="69">
        <f>'E jeugd voorronde'!AX27</f>
        <v>3</v>
      </c>
      <c r="K18" s="5"/>
      <c r="L18" s="69">
        <f>'E jeugd voorronde'!AZ27</f>
        <v>0</v>
      </c>
    </row>
    <row r="19" spans="1:12" ht="15" x14ac:dyDescent="0.25">
      <c r="A19" s="75">
        <f>'E jeugd voorronde'!AC28</f>
        <v>0.76388888888888795</v>
      </c>
      <c r="B19" s="75">
        <f>'E jeugd voorronde'!AD28</f>
        <v>0</v>
      </c>
      <c r="C19" s="74" t="str">
        <f>'E jeugd voorronde'!AF28</f>
        <v>VV GZ E3</v>
      </c>
      <c r="D19" s="33" t="str">
        <f>'E jeugd voorronde'!AL28</f>
        <v>--</v>
      </c>
      <c r="E19" s="73" t="str">
        <f>'E jeugd voorronde'!AM28</f>
        <v>RKDEO E3</v>
      </c>
      <c r="F19" s="16">
        <f>'E jeugd voorronde'!AT28</f>
        <v>0</v>
      </c>
      <c r="G19" s="17" t="str">
        <f>'E jeugd voorronde'!AU28</f>
        <v>--</v>
      </c>
      <c r="H19" s="16">
        <f>'E jeugd voorronde'!AV28</f>
        <v>4</v>
      </c>
      <c r="I19" s="2"/>
      <c r="J19" s="69">
        <f>'E jeugd voorronde'!AX28</f>
        <v>0</v>
      </c>
      <c r="K19" s="5"/>
      <c r="L19" s="69">
        <f>'E jeugd voorronde'!AZ28</f>
        <v>3</v>
      </c>
    </row>
    <row r="20" spans="1:12" ht="15" customHeight="1" x14ac:dyDescent="0.2"/>
    <row r="21" spans="1:12" ht="2.25" customHeight="1" x14ac:dyDescent="0.2"/>
    <row r="22" spans="1:12" x14ac:dyDescent="0.2">
      <c r="A22" s="117" t="str">
        <f>'E jeugd voorronde'!O3</f>
        <v>Stand</v>
      </c>
      <c r="B22" s="115" t="str">
        <f>'E jeugd voorronde'!P5</f>
        <v>Groep 2</v>
      </c>
      <c r="C22" s="115"/>
      <c r="D22" s="115"/>
      <c r="E22" s="115"/>
      <c r="F22" s="116" t="str">
        <f>'E jeugd voorronde'!W5</f>
        <v>V</v>
      </c>
      <c r="G22" s="116" t="str">
        <f>'E jeugd voorronde'!X5</f>
        <v>T</v>
      </c>
      <c r="H22" s="116" t="str">
        <f>'E jeugd voorronde'!Y5</f>
        <v>P</v>
      </c>
      <c r="I22" s="117" t="str">
        <f>'E jeugd voorronde'!Z3</f>
        <v>Gewonnen</v>
      </c>
      <c r="J22" s="117" t="str">
        <f>'E jeugd voorronde'!AA3</f>
        <v>Gelijk</v>
      </c>
      <c r="K22" s="117" t="str">
        <f>'E jeugd voorronde'!AB3</f>
        <v>Verloren</v>
      </c>
      <c r="L22" s="117" t="str">
        <f>'E jeugd voorronde'!AC3</f>
        <v>Saldo</v>
      </c>
    </row>
    <row r="23" spans="1:12" x14ac:dyDescent="0.2">
      <c r="A23" s="117">
        <f>'E jeugd voorronde'!O4</f>
        <v>0</v>
      </c>
      <c r="B23" s="115"/>
      <c r="C23" s="115"/>
      <c r="D23" s="115"/>
      <c r="E23" s="115"/>
      <c r="F23" s="116"/>
      <c r="G23" s="116"/>
      <c r="H23" s="116"/>
      <c r="I23" s="117">
        <f>'E jeugd voorronde'!Z4</f>
        <v>0</v>
      </c>
      <c r="J23" s="117">
        <f>'E jeugd voorronde'!AA4</f>
        <v>0</v>
      </c>
      <c r="K23" s="117">
        <f>'E jeugd voorronde'!AB4</f>
        <v>0</v>
      </c>
      <c r="L23" s="117">
        <f>'E jeugd voorronde'!AC4</f>
        <v>0</v>
      </c>
    </row>
    <row r="24" spans="1:12" ht="36.75" customHeight="1" x14ac:dyDescent="0.2">
      <c r="A24" s="117">
        <f>'E jeugd voorronde'!O5</f>
        <v>0</v>
      </c>
      <c r="B24" s="115"/>
      <c r="C24" s="115"/>
      <c r="D24" s="115"/>
      <c r="E24" s="115"/>
      <c r="F24" s="116"/>
      <c r="G24" s="116"/>
      <c r="H24" s="116"/>
      <c r="I24" s="117">
        <f>'E jeugd voorronde'!Z5</f>
        <v>0</v>
      </c>
      <c r="J24" s="117">
        <f>'E jeugd voorronde'!AA5</f>
        <v>0</v>
      </c>
      <c r="K24" s="117">
        <f>'E jeugd voorronde'!AB5</f>
        <v>0</v>
      </c>
      <c r="L24" s="117">
        <f>'E jeugd voorronde'!AC5</f>
        <v>0</v>
      </c>
    </row>
    <row r="25" spans="1:12" ht="14.25" x14ac:dyDescent="0.2">
      <c r="A25" s="65">
        <f ca="1">'E jeugd voorronde'!O6</f>
        <v>1</v>
      </c>
      <c r="B25" s="111" t="str">
        <f>'E jeugd voorronde'!P6</f>
        <v>Schoonhoven E3</v>
      </c>
      <c r="C25" s="111"/>
      <c r="D25" s="111"/>
      <c r="E25" s="111"/>
      <c r="F25" s="57">
        <f ca="1">'E jeugd voorronde'!W6</f>
        <v>16</v>
      </c>
      <c r="G25" s="57">
        <f ca="1">'E jeugd voorronde'!X6</f>
        <v>5</v>
      </c>
      <c r="H25" s="66">
        <f ca="1">'E jeugd voorronde'!Y6</f>
        <v>15.010999999999999</v>
      </c>
      <c r="I25" s="59">
        <f>'E jeugd voorronde'!Z6</f>
        <v>5</v>
      </c>
      <c r="J25" s="59">
        <f>'E jeugd voorronde'!AA6</f>
        <v>0</v>
      </c>
      <c r="K25" s="59">
        <f>'E jeugd voorronde'!AB6</f>
        <v>0</v>
      </c>
      <c r="L25" s="60">
        <f ca="1">'E jeugd voorronde'!AC6</f>
        <v>11</v>
      </c>
    </row>
    <row r="26" spans="1:12" ht="14.25" x14ac:dyDescent="0.2">
      <c r="A26" s="64">
        <f ca="1">'E jeugd voorronde'!O7</f>
        <v>5</v>
      </c>
      <c r="B26" s="111" t="str">
        <f>'E jeugd voorronde'!P7</f>
        <v>Schoonhoven E4</v>
      </c>
      <c r="C26" s="111"/>
      <c r="D26" s="111"/>
      <c r="E26" s="111"/>
      <c r="F26" s="16">
        <f ca="1">'E jeugd voorronde'!W7</f>
        <v>6</v>
      </c>
      <c r="G26" s="16">
        <f ca="1">'E jeugd voorronde'!X7</f>
        <v>11</v>
      </c>
      <c r="H26" s="67">
        <f ca="1">'E jeugd voorronde'!Y7</f>
        <v>1.9949999999999999</v>
      </c>
      <c r="I26" s="50">
        <f>'E jeugd voorronde'!Z7</f>
        <v>0</v>
      </c>
      <c r="J26" s="50">
        <f>'E jeugd voorronde'!AA7</f>
        <v>2</v>
      </c>
      <c r="K26" s="50">
        <f>'E jeugd voorronde'!AB7</f>
        <v>3</v>
      </c>
      <c r="L26" s="61">
        <f ca="1">'E jeugd voorronde'!AC7</f>
        <v>-5</v>
      </c>
    </row>
    <row r="27" spans="1:12" ht="14.25" x14ac:dyDescent="0.2">
      <c r="A27" s="64">
        <f ca="1">'E jeugd voorronde'!O8</f>
        <v>2</v>
      </c>
      <c r="B27" s="111" t="str">
        <f>'E jeugd voorronde'!P8</f>
        <v>RKDEO E3</v>
      </c>
      <c r="C27" s="111"/>
      <c r="D27" s="111"/>
      <c r="E27" s="111"/>
      <c r="F27" s="16">
        <f ca="1">'E jeugd voorronde'!W8</f>
        <v>8</v>
      </c>
      <c r="G27" s="16">
        <f ca="1">'E jeugd voorronde'!X8</f>
        <v>8</v>
      </c>
      <c r="H27" s="67">
        <f ca="1">'E jeugd voorronde'!Y8</f>
        <v>9</v>
      </c>
      <c r="I27" s="50">
        <f>'E jeugd voorronde'!Z8</f>
        <v>3</v>
      </c>
      <c r="J27" s="50">
        <f>'E jeugd voorronde'!AA8</f>
        <v>0</v>
      </c>
      <c r="K27" s="50">
        <f>'E jeugd voorronde'!AB8</f>
        <v>2</v>
      </c>
      <c r="L27" s="61">
        <f ca="1">'E jeugd voorronde'!AC8</f>
        <v>0</v>
      </c>
    </row>
    <row r="28" spans="1:12" ht="14.25" x14ac:dyDescent="0.2">
      <c r="A28" s="64">
        <f ca="1">'E jeugd voorronde'!O9</f>
        <v>4</v>
      </c>
      <c r="B28" s="111" t="str">
        <f>'E jeugd voorronde'!P9</f>
        <v>VV GZ E3</v>
      </c>
      <c r="C28" s="111"/>
      <c r="D28" s="111"/>
      <c r="E28" s="111"/>
      <c r="F28" s="16">
        <f ca="1">'E jeugd voorronde'!W9</f>
        <v>6</v>
      </c>
      <c r="G28" s="16">
        <f ca="1">'E jeugd voorronde'!X9</f>
        <v>11</v>
      </c>
      <c r="H28" s="67">
        <f ca="1">'E jeugd voorronde'!Y9</f>
        <v>3.9950000000000001</v>
      </c>
      <c r="I28" s="50">
        <f>'E jeugd voorronde'!Z9</f>
        <v>1</v>
      </c>
      <c r="J28" s="50">
        <f>'E jeugd voorronde'!AA9</f>
        <v>1</v>
      </c>
      <c r="K28" s="50">
        <f>'E jeugd voorronde'!AB9</f>
        <v>3</v>
      </c>
      <c r="L28" s="61">
        <f ca="1">'E jeugd voorronde'!AC9</f>
        <v>-5</v>
      </c>
    </row>
    <row r="29" spans="1:12" ht="14.25" x14ac:dyDescent="0.2">
      <c r="A29" s="64">
        <f ca="1">'E jeugd voorronde'!O10</f>
        <v>3</v>
      </c>
      <c r="B29" s="111" t="str">
        <f>'E jeugd voorronde'!P10</f>
        <v>Alblasserdam E3</v>
      </c>
      <c r="C29" s="111"/>
      <c r="D29" s="111"/>
      <c r="E29" s="111"/>
      <c r="F29" s="16">
        <f ca="1">'E jeugd voorronde'!W10</f>
        <v>8</v>
      </c>
      <c r="G29" s="16">
        <f ca="1">'E jeugd voorronde'!X10</f>
        <v>9</v>
      </c>
      <c r="H29" s="67">
        <f ca="1">'E jeugd voorronde'!Y10</f>
        <v>3.9990000000000001</v>
      </c>
      <c r="I29" s="50">
        <f>'E jeugd voorronde'!Z10</f>
        <v>1</v>
      </c>
      <c r="J29" s="50">
        <f>'E jeugd voorronde'!AA10</f>
        <v>1</v>
      </c>
      <c r="K29" s="50">
        <f>'E jeugd voorronde'!AB10</f>
        <v>3</v>
      </c>
      <c r="L29" s="61">
        <f ca="1">'E jeugd voorronde'!AC10</f>
        <v>-1</v>
      </c>
    </row>
    <row r="30" spans="1:12" ht="14.25" x14ac:dyDescent="0.2">
      <c r="A30" s="64">
        <f ca="1">'E jeugd voorronde'!O11</f>
        <v>3</v>
      </c>
      <c r="B30" s="111" t="str">
        <f>'E jeugd voorronde'!P11</f>
        <v>Bergambacht E3</v>
      </c>
      <c r="C30" s="111"/>
      <c r="D30" s="111"/>
      <c r="E30" s="111"/>
      <c r="F30" s="16">
        <f ca="1">'E jeugd voorronde'!W11</f>
        <v>7</v>
      </c>
      <c r="G30" s="16">
        <f ca="1">'E jeugd voorronde'!X11</f>
        <v>7</v>
      </c>
      <c r="H30" s="67">
        <f ca="1">'E jeugd voorronde'!Y11</f>
        <v>8</v>
      </c>
      <c r="I30" s="50">
        <f>'E jeugd voorronde'!Z11</f>
        <v>2</v>
      </c>
      <c r="J30" s="50">
        <f>'E jeugd voorronde'!AA11</f>
        <v>2</v>
      </c>
      <c r="K30" s="50">
        <f>'E jeugd voorronde'!AB11</f>
        <v>1</v>
      </c>
      <c r="L30" s="61">
        <f ca="1">'E jeugd voorronde'!AC11</f>
        <v>0</v>
      </c>
    </row>
  </sheetData>
  <mergeCells count="36">
    <mergeCell ref="L22:L24"/>
    <mergeCell ref="M1:N3"/>
    <mergeCell ref="B25:E25"/>
    <mergeCell ref="B26:E26"/>
    <mergeCell ref="B27:E27"/>
    <mergeCell ref="A1:L3"/>
    <mergeCell ref="F4:H4"/>
    <mergeCell ref="J4:L4"/>
    <mergeCell ref="A13:B13"/>
    <mergeCell ref="A14:B14"/>
    <mergeCell ref="A4:B4"/>
    <mergeCell ref="C4:E4"/>
    <mergeCell ref="A10:B10"/>
    <mergeCell ref="A11:B11"/>
    <mergeCell ref="A12:B12"/>
    <mergeCell ref="A7:B7"/>
    <mergeCell ref="I22:I24"/>
    <mergeCell ref="J22:J24"/>
    <mergeCell ref="K22:K24"/>
    <mergeCell ref="H22:H24"/>
    <mergeCell ref="B29:E29"/>
    <mergeCell ref="B22:E24"/>
    <mergeCell ref="F22:F24"/>
    <mergeCell ref="G22:G24"/>
    <mergeCell ref="B28:E28"/>
    <mergeCell ref="A8:B8"/>
    <mergeCell ref="A9:B9"/>
    <mergeCell ref="A5:B5"/>
    <mergeCell ref="A6:B6"/>
    <mergeCell ref="A22:A24"/>
    <mergeCell ref="B30:E30"/>
    <mergeCell ref="A15:B15"/>
    <mergeCell ref="A16:B16"/>
    <mergeCell ref="A17:B17"/>
    <mergeCell ref="A18:B18"/>
    <mergeCell ref="A19: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N29"/>
  <sheetViews>
    <sheetView zoomScaleNormal="100" workbookViewId="0">
      <selection activeCell="M1" sqref="M1:N3"/>
    </sheetView>
  </sheetViews>
  <sheetFormatPr defaultRowHeight="12.75" x14ac:dyDescent="0.2"/>
  <cols>
    <col min="3" max="3" width="21.42578125" customWidth="1"/>
    <col min="4" max="4" width="6.85546875" customWidth="1"/>
    <col min="5" max="5" width="17.85546875" customWidth="1"/>
    <col min="6" max="6" width="6.85546875" customWidth="1"/>
    <col min="7" max="7" width="6.42578125" customWidth="1"/>
    <col min="14" max="14" width="10.5703125" customWidth="1"/>
  </cols>
  <sheetData>
    <row r="1" spans="1:14" ht="12.75" customHeight="1" x14ac:dyDescent="0.2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8" t="s">
        <v>71</v>
      </c>
      <c r="N1" s="119"/>
    </row>
    <row r="2" spans="1:14" ht="12.7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0"/>
      <c r="N2" s="121"/>
    </row>
    <row r="3" spans="1:14" ht="52.5" customHeight="1" thickBo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2"/>
      <c r="N3" s="123"/>
    </row>
    <row r="4" spans="1:14" ht="15.75" hidden="1" x14ac:dyDescent="0.25">
      <c r="A4" s="126" t="str">
        <f>'E jeugd voorronde'!D30</f>
        <v>Tijd</v>
      </c>
      <c r="B4" s="126">
        <f>'E jeugd voorronde'!E30</f>
        <v>0</v>
      </c>
      <c r="C4" s="127" t="str">
        <f>'E jeugd voorronde'!G30</f>
        <v>VELD C</v>
      </c>
      <c r="D4" s="127"/>
      <c r="E4" s="127"/>
      <c r="F4" s="128" t="str">
        <f>'E jeugd voorronde'!U30</f>
        <v>Uitslag</v>
      </c>
      <c r="G4" s="129">
        <f>'E jeugd voorronde'!V30</f>
        <v>0</v>
      </c>
      <c r="H4" s="130">
        <f>'E jeugd voorronde'!W30</f>
        <v>0</v>
      </c>
      <c r="I4" s="70"/>
      <c r="J4" s="114" t="str">
        <f>'E jeugd voorronde'!Y30</f>
        <v>Punten</v>
      </c>
      <c r="K4" s="114"/>
      <c r="L4" s="114"/>
    </row>
    <row r="5" spans="1:14" ht="15" x14ac:dyDescent="0.25">
      <c r="A5" s="75">
        <f>'E jeugd voorronde'!D31</f>
        <v>0.52083333333333337</v>
      </c>
      <c r="B5" s="75">
        <f>'E jeugd voorronde'!E31</f>
        <v>0</v>
      </c>
      <c r="C5" s="62" t="str">
        <f>'E jeugd voorronde'!G31</f>
        <v>Jodan Boys E6</v>
      </c>
      <c r="D5" s="29" t="str">
        <f>'E jeugd voorronde'!M31</f>
        <v>--</v>
      </c>
      <c r="E5" s="63" t="str">
        <f>'E jeugd voorronde'!N31</f>
        <v>Bergambacht E5</v>
      </c>
      <c r="F5" s="16">
        <f>'E jeugd voorronde'!U31</f>
        <v>1</v>
      </c>
      <c r="G5" s="17" t="str">
        <f>'E jeugd voorronde'!V31</f>
        <v>--</v>
      </c>
      <c r="H5" s="16">
        <f>'E jeugd voorronde'!W31</f>
        <v>2</v>
      </c>
      <c r="I5" s="5"/>
      <c r="J5" s="69">
        <f>'E jeugd voorronde'!Y31</f>
        <v>0</v>
      </c>
      <c r="K5" s="5"/>
      <c r="L5" s="69">
        <f>'E jeugd voorronde'!AA31</f>
        <v>3</v>
      </c>
    </row>
    <row r="6" spans="1:14" ht="15" x14ac:dyDescent="0.25">
      <c r="A6" s="75">
        <f>'E jeugd voorronde'!D32</f>
        <v>0.53819444444444442</v>
      </c>
      <c r="B6" s="75">
        <f>'E jeugd voorronde'!E32</f>
        <v>0</v>
      </c>
      <c r="C6" s="62" t="str">
        <f>'E jeugd voorronde'!G32</f>
        <v>Schoonhoven E5</v>
      </c>
      <c r="D6" s="29" t="str">
        <f>'E jeugd voorronde'!M32</f>
        <v>--</v>
      </c>
      <c r="E6" s="63" t="str">
        <f>'E jeugd voorronde'!N32</f>
        <v>scVictorie'04 E3</v>
      </c>
      <c r="F6" s="16">
        <f>'E jeugd voorronde'!U32</f>
        <v>2</v>
      </c>
      <c r="G6" s="17" t="str">
        <f>'E jeugd voorronde'!V32</f>
        <v>--</v>
      </c>
      <c r="H6" s="16">
        <f>'E jeugd voorronde'!W32</f>
        <v>1</v>
      </c>
      <c r="I6" s="2"/>
      <c r="J6" s="69">
        <f>'E jeugd voorronde'!Y32</f>
        <v>3</v>
      </c>
      <c r="K6" s="5"/>
      <c r="L6" s="69">
        <f>'E jeugd voorronde'!AA32</f>
        <v>0</v>
      </c>
    </row>
    <row r="7" spans="1:14" ht="15" x14ac:dyDescent="0.25">
      <c r="A7" s="75">
        <f>'E jeugd voorronde'!D33</f>
        <v>0.55555555555555503</v>
      </c>
      <c r="B7" s="75">
        <f>'E jeugd voorronde'!E33</f>
        <v>0</v>
      </c>
      <c r="C7" s="62" t="str">
        <f>'E jeugd voorronde'!G33</f>
        <v>Schoonhoven E6</v>
      </c>
      <c r="D7" s="29" t="str">
        <f>'E jeugd voorronde'!M33</f>
        <v>--</v>
      </c>
      <c r="E7" s="63" t="str">
        <f>'E jeugd voorronde'!N33</f>
        <v>RKDEO E9</v>
      </c>
      <c r="F7" s="16">
        <f>'E jeugd voorronde'!U33</f>
        <v>1</v>
      </c>
      <c r="G7" s="17" t="str">
        <f>'E jeugd voorronde'!V33</f>
        <v>--</v>
      </c>
      <c r="H7" s="16">
        <f>'E jeugd voorronde'!W33</f>
        <v>2</v>
      </c>
      <c r="I7" s="2"/>
      <c r="J7" s="69">
        <f>'E jeugd voorronde'!Y33</f>
        <v>0</v>
      </c>
      <c r="K7" s="5"/>
      <c r="L7" s="69">
        <f>'E jeugd voorronde'!AA33</f>
        <v>3</v>
      </c>
    </row>
    <row r="8" spans="1:14" ht="15" x14ac:dyDescent="0.25">
      <c r="A8" s="75">
        <f>'E jeugd voorronde'!D34</f>
        <v>0.57291666666666696</v>
      </c>
      <c r="B8" s="75">
        <f>'E jeugd voorronde'!E34</f>
        <v>0</v>
      </c>
      <c r="C8" s="62" t="str">
        <f>'E jeugd voorronde'!G34</f>
        <v>Jodan Boys E6</v>
      </c>
      <c r="D8" s="29" t="str">
        <f>'E jeugd voorronde'!M34</f>
        <v>--</v>
      </c>
      <c r="E8" s="63" t="str">
        <f>'E jeugd voorronde'!N34</f>
        <v>scVictorie'04 E3</v>
      </c>
      <c r="F8" s="16">
        <f>'E jeugd voorronde'!U34</f>
        <v>3</v>
      </c>
      <c r="G8" s="17" t="str">
        <f>'E jeugd voorronde'!V34</f>
        <v>--</v>
      </c>
      <c r="H8" s="16">
        <f>'E jeugd voorronde'!W34</f>
        <v>1</v>
      </c>
      <c r="I8" s="2"/>
      <c r="J8" s="69">
        <f>'E jeugd voorronde'!Y34</f>
        <v>3</v>
      </c>
      <c r="K8" s="5"/>
      <c r="L8" s="69">
        <f>'E jeugd voorronde'!AA34</f>
        <v>0</v>
      </c>
    </row>
    <row r="9" spans="1:14" ht="15" x14ac:dyDescent="0.25">
      <c r="A9" s="75">
        <f>'E jeugd voorronde'!D35</f>
        <v>0.59027777777777801</v>
      </c>
      <c r="B9" s="75">
        <f>'E jeugd voorronde'!E35</f>
        <v>0</v>
      </c>
      <c r="C9" s="62" t="str">
        <f>'E jeugd voorronde'!G35</f>
        <v>RKDEO E9</v>
      </c>
      <c r="D9" s="29" t="str">
        <f>'E jeugd voorronde'!M35</f>
        <v>--</v>
      </c>
      <c r="E9" s="63" t="str">
        <f>'E jeugd voorronde'!N35</f>
        <v>Schoonhoven E5</v>
      </c>
      <c r="F9" s="16">
        <f>'E jeugd voorronde'!U35</f>
        <v>1</v>
      </c>
      <c r="G9" s="17" t="str">
        <f>'E jeugd voorronde'!V35</f>
        <v>--</v>
      </c>
      <c r="H9" s="16">
        <f>'E jeugd voorronde'!W35</f>
        <v>6</v>
      </c>
      <c r="I9" s="2"/>
      <c r="J9" s="69">
        <f>'E jeugd voorronde'!Y35</f>
        <v>0</v>
      </c>
      <c r="K9" s="5"/>
      <c r="L9" s="69">
        <f>'E jeugd voorronde'!AA35</f>
        <v>3</v>
      </c>
    </row>
    <row r="10" spans="1:14" ht="15" x14ac:dyDescent="0.25">
      <c r="A10" s="75">
        <f>'E jeugd voorronde'!D36</f>
        <v>0.60763888888888895</v>
      </c>
      <c r="B10" s="75">
        <f>'E jeugd voorronde'!E36</f>
        <v>0</v>
      </c>
      <c r="C10" s="62" t="str">
        <f>'E jeugd voorronde'!G36</f>
        <v>scVictorie'04 E3</v>
      </c>
      <c r="D10" s="29" t="str">
        <f>'E jeugd voorronde'!M36</f>
        <v>--</v>
      </c>
      <c r="E10" s="63" t="str">
        <f>'E jeugd voorronde'!N36</f>
        <v>Bergambacht E5</v>
      </c>
      <c r="F10" s="16">
        <f>'E jeugd voorronde'!U36</f>
        <v>2</v>
      </c>
      <c r="G10" s="17" t="str">
        <f>'E jeugd voorronde'!V36</f>
        <v>--</v>
      </c>
      <c r="H10" s="16">
        <f>'E jeugd voorronde'!W36</f>
        <v>2</v>
      </c>
      <c r="I10" s="2"/>
      <c r="J10" s="69">
        <f>'E jeugd voorronde'!Y36</f>
        <v>1</v>
      </c>
      <c r="K10" s="5"/>
      <c r="L10" s="69">
        <f>'E jeugd voorronde'!AA36</f>
        <v>1</v>
      </c>
    </row>
    <row r="11" spans="1:14" ht="15" x14ac:dyDescent="0.25">
      <c r="A11" s="75">
        <f>'E jeugd voorronde'!D37</f>
        <v>0.624999999999999</v>
      </c>
      <c r="B11" s="75">
        <f>'E jeugd voorronde'!E37</f>
        <v>0</v>
      </c>
      <c r="C11" s="62" t="str">
        <f>'E jeugd voorronde'!G37</f>
        <v>Schoonhoven E5</v>
      </c>
      <c r="D11" s="29" t="str">
        <f>'E jeugd voorronde'!M37</f>
        <v>--</v>
      </c>
      <c r="E11" s="63" t="str">
        <f>'E jeugd voorronde'!N37</f>
        <v>Schoonhoven E6</v>
      </c>
      <c r="F11" s="16">
        <f>'E jeugd voorronde'!U37</f>
        <v>3</v>
      </c>
      <c r="G11" s="17" t="str">
        <f>'E jeugd voorronde'!V37</f>
        <v>--</v>
      </c>
      <c r="H11" s="16">
        <f>'E jeugd voorronde'!W37</f>
        <v>1</v>
      </c>
      <c r="I11" s="2"/>
      <c r="J11" s="69">
        <f>'E jeugd voorronde'!Y37</f>
        <v>3</v>
      </c>
      <c r="K11" s="5"/>
      <c r="L11" s="69">
        <f>'E jeugd voorronde'!AA37</f>
        <v>0</v>
      </c>
    </row>
    <row r="12" spans="1:14" ht="15" x14ac:dyDescent="0.25">
      <c r="A12" s="75">
        <f>'E jeugd voorronde'!D38</f>
        <v>0.64236111111111005</v>
      </c>
      <c r="B12" s="75">
        <f>'E jeugd voorronde'!E38</f>
        <v>0</v>
      </c>
      <c r="C12" s="62" t="str">
        <f>'E jeugd voorronde'!G38</f>
        <v>Bergambacht E5</v>
      </c>
      <c r="D12" s="29" t="str">
        <f>'E jeugd voorronde'!M38</f>
        <v>--</v>
      </c>
      <c r="E12" s="63" t="str">
        <f>'E jeugd voorronde'!N38</f>
        <v>Schoonhoven E6</v>
      </c>
      <c r="F12" s="16">
        <f>'E jeugd voorronde'!U38</f>
        <v>1</v>
      </c>
      <c r="G12" s="17" t="str">
        <f>'E jeugd voorronde'!V38</f>
        <v>--</v>
      </c>
      <c r="H12" s="16">
        <f>'E jeugd voorronde'!W38</f>
        <v>1</v>
      </c>
      <c r="I12" s="2"/>
      <c r="J12" s="69">
        <f>'E jeugd voorronde'!Y38</f>
        <v>1</v>
      </c>
      <c r="K12" s="5"/>
      <c r="L12" s="69">
        <f>'E jeugd voorronde'!AA38</f>
        <v>1</v>
      </c>
    </row>
    <row r="13" spans="1:14" ht="15" x14ac:dyDescent="0.25">
      <c r="A13" s="75">
        <f>'E jeugd voorronde'!D39</f>
        <v>0.65972222222222099</v>
      </c>
      <c r="B13" s="75">
        <f>'E jeugd voorronde'!E39</f>
        <v>0</v>
      </c>
      <c r="C13" s="62" t="str">
        <f>'E jeugd voorronde'!G39</f>
        <v>RKDEO E9</v>
      </c>
      <c r="D13" s="29" t="str">
        <f>'E jeugd voorronde'!M39</f>
        <v>--</v>
      </c>
      <c r="E13" s="63" t="str">
        <f>'E jeugd voorronde'!N39</f>
        <v>Jodan Boys E6</v>
      </c>
      <c r="F13" s="16">
        <f>'E jeugd voorronde'!U39</f>
        <v>1</v>
      </c>
      <c r="G13" s="17" t="str">
        <f>'E jeugd voorronde'!V39</f>
        <v>--</v>
      </c>
      <c r="H13" s="16">
        <f>'E jeugd voorronde'!W39</f>
        <v>0</v>
      </c>
      <c r="I13" s="2"/>
      <c r="J13" s="69">
        <f>'E jeugd voorronde'!Y39</f>
        <v>3</v>
      </c>
      <c r="K13" s="5"/>
      <c r="L13" s="69">
        <f>'E jeugd voorronde'!AA39</f>
        <v>0</v>
      </c>
    </row>
    <row r="14" spans="1:14" ht="15" x14ac:dyDescent="0.25">
      <c r="A14" s="75">
        <f>'E jeugd voorronde'!D40</f>
        <v>0.67708333333333204</v>
      </c>
      <c r="B14" s="75">
        <f>'E jeugd voorronde'!E40</f>
        <v>0</v>
      </c>
      <c r="C14" s="62" t="str">
        <f>'E jeugd voorronde'!G40</f>
        <v>Schoonhoven E6</v>
      </c>
      <c r="D14" s="29" t="str">
        <f>'E jeugd voorronde'!M40</f>
        <v>--</v>
      </c>
      <c r="E14" s="63" t="str">
        <f>'E jeugd voorronde'!N40</f>
        <v>scVictorie'04 E3</v>
      </c>
      <c r="F14" s="16">
        <f>'E jeugd voorronde'!U40</f>
        <v>0</v>
      </c>
      <c r="G14" s="17" t="str">
        <f>'E jeugd voorronde'!V40</f>
        <v>--</v>
      </c>
      <c r="H14" s="16">
        <f>'E jeugd voorronde'!W40</f>
        <v>2</v>
      </c>
      <c r="I14" s="2"/>
      <c r="J14" s="69">
        <f>'E jeugd voorronde'!Y40</f>
        <v>0</v>
      </c>
      <c r="K14" s="5"/>
      <c r="L14" s="69">
        <f>'E jeugd voorronde'!AA40</f>
        <v>3</v>
      </c>
    </row>
    <row r="15" spans="1:14" ht="15" x14ac:dyDescent="0.25">
      <c r="A15" s="75">
        <f>'E jeugd voorronde'!D41</f>
        <v>0.69444444444444298</v>
      </c>
      <c r="B15" s="75">
        <f>'E jeugd voorronde'!E41</f>
        <v>0</v>
      </c>
      <c r="C15" s="62" t="str">
        <f>'E jeugd voorronde'!G41</f>
        <v>RKDEO E9</v>
      </c>
      <c r="D15" s="29" t="str">
        <f>'E jeugd voorronde'!M41</f>
        <v>--</v>
      </c>
      <c r="E15" s="63" t="str">
        <f>'E jeugd voorronde'!N41</f>
        <v>Bergambacht E5</v>
      </c>
      <c r="F15" s="16">
        <f>'E jeugd voorronde'!U41</f>
        <v>0</v>
      </c>
      <c r="G15" s="17" t="str">
        <f>'E jeugd voorronde'!V41</f>
        <v>--</v>
      </c>
      <c r="H15" s="16">
        <f>'E jeugd voorronde'!W41</f>
        <v>1</v>
      </c>
      <c r="I15" s="2"/>
      <c r="J15" s="69">
        <f>'E jeugd voorronde'!Y41</f>
        <v>0</v>
      </c>
      <c r="K15" s="5"/>
      <c r="L15" s="69">
        <f>'E jeugd voorronde'!AA41</f>
        <v>3</v>
      </c>
    </row>
    <row r="16" spans="1:14" ht="15" x14ac:dyDescent="0.25">
      <c r="A16" s="75">
        <f>'E jeugd voorronde'!D42</f>
        <v>0.71180555555555503</v>
      </c>
      <c r="B16" s="75">
        <f>'E jeugd voorronde'!E42</f>
        <v>0</v>
      </c>
      <c r="C16" s="62" t="str">
        <f>'E jeugd voorronde'!G42</f>
        <v>Bergambacht E5</v>
      </c>
      <c r="D16" s="29" t="str">
        <f>'E jeugd voorronde'!M42</f>
        <v>--</v>
      </c>
      <c r="E16" s="63" t="str">
        <f>'E jeugd voorronde'!N42</f>
        <v>Schoonhoven E5</v>
      </c>
      <c r="F16" s="16">
        <f>'E jeugd voorronde'!U42</f>
        <v>1</v>
      </c>
      <c r="G16" s="17" t="str">
        <f>'E jeugd voorronde'!V42</f>
        <v>--</v>
      </c>
      <c r="H16" s="16">
        <f>'E jeugd voorronde'!W42</f>
        <v>3</v>
      </c>
      <c r="I16" s="2"/>
      <c r="J16" s="69">
        <f>'E jeugd voorronde'!Y42</f>
        <v>0</v>
      </c>
      <c r="K16" s="5"/>
      <c r="L16" s="69">
        <f>'E jeugd voorronde'!AA42</f>
        <v>3</v>
      </c>
    </row>
    <row r="17" spans="1:12" ht="15" x14ac:dyDescent="0.25">
      <c r="A17" s="75">
        <f>'E jeugd voorronde'!D43</f>
        <v>0.72916666666666596</v>
      </c>
      <c r="B17" s="75">
        <f>'E jeugd voorronde'!E43</f>
        <v>0</v>
      </c>
      <c r="C17" s="62" t="str">
        <f>'E jeugd voorronde'!G43</f>
        <v>Jodan Boys E6</v>
      </c>
      <c r="D17" s="29" t="str">
        <f>'E jeugd voorronde'!M43</f>
        <v>--</v>
      </c>
      <c r="E17" s="63" t="str">
        <f>'E jeugd voorronde'!N43</f>
        <v>Schoonhoven E6</v>
      </c>
      <c r="F17" s="16">
        <f>'E jeugd voorronde'!U43</f>
        <v>3</v>
      </c>
      <c r="G17" s="17" t="str">
        <f>'E jeugd voorronde'!V43</f>
        <v>--</v>
      </c>
      <c r="H17" s="16">
        <f>'E jeugd voorronde'!W43</f>
        <v>3</v>
      </c>
      <c r="I17" s="2"/>
      <c r="J17" s="69">
        <f>'E jeugd voorronde'!Y43</f>
        <v>1</v>
      </c>
      <c r="K17" s="5"/>
      <c r="L17" s="69">
        <f>'E jeugd voorronde'!AA43</f>
        <v>1</v>
      </c>
    </row>
    <row r="18" spans="1:12" ht="15" x14ac:dyDescent="0.25">
      <c r="A18" s="75">
        <f>'E jeugd voorronde'!D44</f>
        <v>0.74652777777777701</v>
      </c>
      <c r="B18" s="75">
        <f>'E jeugd voorronde'!E44</f>
        <v>0</v>
      </c>
      <c r="C18" s="62" t="str">
        <f>'E jeugd voorronde'!G44</f>
        <v>Schoonhoven E5</v>
      </c>
      <c r="D18" s="29" t="str">
        <f>'E jeugd voorronde'!M44</f>
        <v>--</v>
      </c>
      <c r="E18" s="63" t="str">
        <f>'E jeugd voorronde'!N44</f>
        <v>Jodan Boys E6</v>
      </c>
      <c r="F18" s="16">
        <f>'E jeugd voorronde'!U44</f>
        <v>2</v>
      </c>
      <c r="G18" s="17" t="str">
        <f>'E jeugd voorronde'!V44</f>
        <v>--</v>
      </c>
      <c r="H18" s="16">
        <f>'E jeugd voorronde'!W44</f>
        <v>1</v>
      </c>
      <c r="I18" s="2"/>
      <c r="J18" s="69">
        <f>'E jeugd voorronde'!Y44</f>
        <v>3</v>
      </c>
      <c r="K18" s="5"/>
      <c r="L18" s="69">
        <f>'E jeugd voorronde'!AA44</f>
        <v>0</v>
      </c>
    </row>
    <row r="19" spans="1:12" ht="15" x14ac:dyDescent="0.25">
      <c r="A19" s="75">
        <f>'E jeugd voorronde'!D45</f>
        <v>0.76388888888888795</v>
      </c>
      <c r="B19" s="75">
        <f>'E jeugd voorronde'!E45</f>
        <v>0</v>
      </c>
      <c r="C19" s="62" t="str">
        <f>'E jeugd voorronde'!G45</f>
        <v>scVictorie'04 E3</v>
      </c>
      <c r="D19" s="29" t="str">
        <f>'E jeugd voorronde'!M45</f>
        <v>--</v>
      </c>
      <c r="E19" s="63" t="str">
        <f>'E jeugd voorronde'!N45</f>
        <v>RKDEO E9</v>
      </c>
      <c r="F19" s="16">
        <f>'E jeugd voorronde'!U45</f>
        <v>0</v>
      </c>
      <c r="G19" s="17" t="str">
        <f>'E jeugd voorronde'!V45</f>
        <v>--</v>
      </c>
      <c r="H19" s="16">
        <f>'E jeugd voorronde'!W45</f>
        <v>4</v>
      </c>
      <c r="I19" s="2"/>
      <c r="J19" s="69">
        <f>'E jeugd voorronde'!Y45</f>
        <v>0</v>
      </c>
      <c r="K19" s="5"/>
      <c r="L19" s="69">
        <f>'E jeugd voorronde'!AA45</f>
        <v>3</v>
      </c>
    </row>
    <row r="21" spans="1:12" ht="15" customHeight="1" x14ac:dyDescent="0.2">
      <c r="A21" s="143" t="str">
        <f>'E jeugd voorronde'!AD3</f>
        <v>Stand</v>
      </c>
      <c r="B21" s="134" t="str">
        <f>'E jeugd voorronde'!AE5</f>
        <v>Groep 3</v>
      </c>
      <c r="C21" s="135"/>
      <c r="D21" s="135"/>
      <c r="E21" s="136"/>
      <c r="F21" s="146" t="str">
        <f>'E jeugd voorronde'!AK5</f>
        <v>V</v>
      </c>
      <c r="G21" s="146" t="str">
        <f>'E jeugd voorronde'!AL5</f>
        <v>T</v>
      </c>
      <c r="H21" s="146" t="str">
        <f>'E jeugd voorronde'!AM5</f>
        <v>P</v>
      </c>
      <c r="I21" s="143" t="str">
        <f>'E jeugd voorronde'!AN3</f>
        <v>Gewonnen</v>
      </c>
      <c r="J21" s="143" t="str">
        <f>'E jeugd voorronde'!AO3</f>
        <v>Gelijk</v>
      </c>
      <c r="K21" s="143" t="str">
        <f>'E jeugd voorronde'!AP3</f>
        <v>Verloren</v>
      </c>
      <c r="L21" s="143" t="str">
        <f>'E jeugd voorronde'!AQ3</f>
        <v>Saldo</v>
      </c>
    </row>
    <row r="22" spans="1:12" ht="15" customHeight="1" x14ac:dyDescent="0.2">
      <c r="A22" s="144">
        <f>'E jeugd voorronde'!AD4</f>
        <v>0</v>
      </c>
      <c r="B22" s="137"/>
      <c r="C22" s="138"/>
      <c r="D22" s="138"/>
      <c r="E22" s="139"/>
      <c r="F22" s="147"/>
      <c r="G22" s="147"/>
      <c r="H22" s="147"/>
      <c r="I22" s="144">
        <f>'E jeugd voorronde'!AN4</f>
        <v>0</v>
      </c>
      <c r="J22" s="144">
        <f>'E jeugd voorronde'!AO4</f>
        <v>0</v>
      </c>
      <c r="K22" s="144">
        <f>'E jeugd voorronde'!AP4</f>
        <v>0</v>
      </c>
      <c r="L22" s="144">
        <f>'E jeugd voorronde'!AQ4</f>
        <v>0</v>
      </c>
    </row>
    <row r="23" spans="1:12" ht="31.5" customHeight="1" x14ac:dyDescent="0.2">
      <c r="A23" s="145">
        <f>'E jeugd voorronde'!AD5</f>
        <v>0</v>
      </c>
      <c r="B23" s="140"/>
      <c r="C23" s="141"/>
      <c r="D23" s="141"/>
      <c r="E23" s="142"/>
      <c r="F23" s="148"/>
      <c r="G23" s="148"/>
      <c r="H23" s="148"/>
      <c r="I23" s="145">
        <f>'E jeugd voorronde'!AN5</f>
        <v>0</v>
      </c>
      <c r="J23" s="145">
        <f>'E jeugd voorronde'!AO5</f>
        <v>0</v>
      </c>
      <c r="K23" s="145">
        <f>'E jeugd voorronde'!AP5</f>
        <v>0</v>
      </c>
      <c r="L23" s="145">
        <f>'E jeugd voorronde'!AQ5</f>
        <v>0</v>
      </c>
    </row>
    <row r="24" spans="1:12" ht="14.25" x14ac:dyDescent="0.2">
      <c r="A24" s="64">
        <f ca="1">'E jeugd voorronde'!AD6</f>
        <v>1</v>
      </c>
      <c r="B24" s="131" t="str">
        <f>'E jeugd voorronde'!AE6</f>
        <v>Schoonhoven E5</v>
      </c>
      <c r="C24" s="132"/>
      <c r="D24" s="132"/>
      <c r="E24" s="133"/>
      <c r="F24" s="16">
        <f ca="1">'E jeugd voorronde'!AK6</f>
        <v>16</v>
      </c>
      <c r="G24" s="16">
        <f ca="1">'E jeugd voorronde'!AL6</f>
        <v>5</v>
      </c>
      <c r="H24" s="67">
        <f ca="1">'E jeugd voorronde'!AM6</f>
        <v>15.010999999999999</v>
      </c>
      <c r="I24" s="50">
        <f>'E jeugd voorronde'!AN6</f>
        <v>5</v>
      </c>
      <c r="J24" s="50">
        <f>'E jeugd voorronde'!AO6</f>
        <v>0</v>
      </c>
      <c r="K24" s="50">
        <f>'E jeugd voorronde'!AP6</f>
        <v>0</v>
      </c>
      <c r="L24" s="51">
        <f ca="1">'E jeugd voorronde'!AQ6</f>
        <v>11</v>
      </c>
    </row>
    <row r="25" spans="1:12" ht="14.25" x14ac:dyDescent="0.2">
      <c r="A25" s="64">
        <f ca="1">'E jeugd voorronde'!AD7</f>
        <v>5</v>
      </c>
      <c r="B25" s="131" t="str">
        <f>'E jeugd voorronde'!AE7</f>
        <v>Schoonhoven E6</v>
      </c>
      <c r="C25" s="132"/>
      <c r="D25" s="132"/>
      <c r="E25" s="133"/>
      <c r="F25" s="16">
        <f ca="1">'E jeugd voorronde'!AK7</f>
        <v>6</v>
      </c>
      <c r="G25" s="16">
        <f ca="1">'E jeugd voorronde'!AL7</f>
        <v>11</v>
      </c>
      <c r="H25" s="67">
        <f ca="1">'E jeugd voorronde'!AM7</f>
        <v>1.9949999999999999</v>
      </c>
      <c r="I25" s="50">
        <f>'E jeugd voorronde'!AN7</f>
        <v>0</v>
      </c>
      <c r="J25" s="50">
        <f>'E jeugd voorronde'!AO7</f>
        <v>2</v>
      </c>
      <c r="K25" s="50">
        <f>'E jeugd voorronde'!AP7</f>
        <v>3</v>
      </c>
      <c r="L25" s="51">
        <f ca="1">'E jeugd voorronde'!AQ7</f>
        <v>-5</v>
      </c>
    </row>
    <row r="26" spans="1:12" ht="14.25" x14ac:dyDescent="0.2">
      <c r="A26" s="64">
        <f ca="1">'E jeugd voorronde'!AD8</f>
        <v>2</v>
      </c>
      <c r="B26" s="131" t="str">
        <f>'E jeugd voorronde'!AE8</f>
        <v>RKDEO E9</v>
      </c>
      <c r="C26" s="132"/>
      <c r="D26" s="132"/>
      <c r="E26" s="133"/>
      <c r="F26" s="16">
        <f ca="1">'E jeugd voorronde'!AK8</f>
        <v>8</v>
      </c>
      <c r="G26" s="16">
        <f ca="1">'E jeugd voorronde'!AL8</f>
        <v>8</v>
      </c>
      <c r="H26" s="67">
        <f ca="1">'E jeugd voorronde'!AM8</f>
        <v>9</v>
      </c>
      <c r="I26" s="50">
        <f>'E jeugd voorronde'!AN8</f>
        <v>3</v>
      </c>
      <c r="J26" s="50">
        <f>'E jeugd voorronde'!AO8</f>
        <v>0</v>
      </c>
      <c r="K26" s="50">
        <f>'E jeugd voorronde'!AP8</f>
        <v>2</v>
      </c>
      <c r="L26" s="51">
        <f ca="1">'E jeugd voorronde'!AQ8</f>
        <v>0</v>
      </c>
    </row>
    <row r="27" spans="1:12" ht="14.25" x14ac:dyDescent="0.2">
      <c r="A27" s="64">
        <f ca="1">'E jeugd voorronde'!AD9</f>
        <v>4</v>
      </c>
      <c r="B27" s="131" t="str">
        <f>'E jeugd voorronde'!AE9</f>
        <v>scVictorie'04 E3</v>
      </c>
      <c r="C27" s="132"/>
      <c r="D27" s="132"/>
      <c r="E27" s="133"/>
      <c r="F27" s="16">
        <f ca="1">'E jeugd voorronde'!AK9</f>
        <v>6</v>
      </c>
      <c r="G27" s="16">
        <f ca="1">'E jeugd voorronde'!AL9</f>
        <v>11</v>
      </c>
      <c r="H27" s="67">
        <f ca="1">'E jeugd voorronde'!AM9</f>
        <v>3.9950000000000001</v>
      </c>
      <c r="I27" s="50">
        <f>'E jeugd voorronde'!AN9</f>
        <v>1</v>
      </c>
      <c r="J27" s="50">
        <f>'E jeugd voorronde'!AO9</f>
        <v>1</v>
      </c>
      <c r="K27" s="50">
        <f>'E jeugd voorronde'!AP9</f>
        <v>3</v>
      </c>
      <c r="L27" s="51">
        <f ca="1">'E jeugd voorronde'!AQ9</f>
        <v>-5</v>
      </c>
    </row>
    <row r="28" spans="1:12" ht="14.25" x14ac:dyDescent="0.2">
      <c r="A28" s="64">
        <f ca="1">'E jeugd voorronde'!AD10</f>
        <v>3</v>
      </c>
      <c r="B28" s="131" t="str">
        <f>'E jeugd voorronde'!AE10</f>
        <v>Jodan Boys E6</v>
      </c>
      <c r="C28" s="132"/>
      <c r="D28" s="132"/>
      <c r="E28" s="133"/>
      <c r="F28" s="16">
        <f ca="1">'E jeugd voorronde'!AK10</f>
        <v>8</v>
      </c>
      <c r="G28" s="16">
        <f ca="1">'E jeugd voorronde'!AL10</f>
        <v>9</v>
      </c>
      <c r="H28" s="67">
        <f ca="1">'E jeugd voorronde'!AM10</f>
        <v>3.9990000000000001</v>
      </c>
      <c r="I28" s="50">
        <f>'E jeugd voorronde'!AN10</f>
        <v>1</v>
      </c>
      <c r="J28" s="50">
        <f>'E jeugd voorronde'!AO10</f>
        <v>1</v>
      </c>
      <c r="K28" s="50">
        <f>'E jeugd voorronde'!AP10</f>
        <v>3</v>
      </c>
      <c r="L28" s="51">
        <f ca="1">'E jeugd voorronde'!AQ10</f>
        <v>-1</v>
      </c>
    </row>
    <row r="29" spans="1:12" ht="14.25" x14ac:dyDescent="0.2">
      <c r="A29" s="64">
        <f ca="1">'E jeugd voorronde'!AD11</f>
        <v>3</v>
      </c>
      <c r="B29" s="131" t="str">
        <f>'E jeugd voorronde'!AE11</f>
        <v>Bergambacht E5</v>
      </c>
      <c r="C29" s="132"/>
      <c r="D29" s="132"/>
      <c r="E29" s="133"/>
      <c r="F29" s="16">
        <f ca="1">'E jeugd voorronde'!AK11</f>
        <v>7</v>
      </c>
      <c r="G29" s="16">
        <f ca="1">'E jeugd voorronde'!AL11</f>
        <v>7</v>
      </c>
      <c r="H29" s="67">
        <f ca="1">'E jeugd voorronde'!AM11</f>
        <v>8</v>
      </c>
      <c r="I29" s="50">
        <f>'E jeugd voorronde'!AN11</f>
        <v>2</v>
      </c>
      <c r="J29" s="50">
        <f>'E jeugd voorronde'!AO11</f>
        <v>2</v>
      </c>
      <c r="K29" s="50">
        <f>'E jeugd voorronde'!AP11</f>
        <v>1</v>
      </c>
      <c r="L29" s="51">
        <f ca="1">'E jeugd voorronde'!AQ11</f>
        <v>0</v>
      </c>
    </row>
  </sheetData>
  <mergeCells count="36">
    <mergeCell ref="I21:I23"/>
    <mergeCell ref="J21:J23"/>
    <mergeCell ref="M1:N3"/>
    <mergeCell ref="F21:F23"/>
    <mergeCell ref="G21:G23"/>
    <mergeCell ref="H21:H23"/>
    <mergeCell ref="A1:L3"/>
    <mergeCell ref="K21:K23"/>
    <mergeCell ref="L21:L23"/>
    <mergeCell ref="A12:B12"/>
    <mergeCell ref="A13:B13"/>
    <mergeCell ref="A10:B10"/>
    <mergeCell ref="A11:B11"/>
    <mergeCell ref="A8:B8"/>
    <mergeCell ref="J4:L4"/>
    <mergeCell ref="A5:B5"/>
    <mergeCell ref="A6:B6"/>
    <mergeCell ref="A7:B7"/>
    <mergeCell ref="A4:B4"/>
    <mergeCell ref="F4:H4"/>
    <mergeCell ref="B25:E25"/>
    <mergeCell ref="B21:E23"/>
    <mergeCell ref="C4:E4"/>
    <mergeCell ref="A9:B9"/>
    <mergeCell ref="B24:E24"/>
    <mergeCell ref="A14:B14"/>
    <mergeCell ref="A21:A23"/>
    <mergeCell ref="B29:E29"/>
    <mergeCell ref="A15:B15"/>
    <mergeCell ref="A16:B16"/>
    <mergeCell ref="A17:B17"/>
    <mergeCell ref="A18:B18"/>
    <mergeCell ref="A19:B19"/>
    <mergeCell ref="B26:E26"/>
    <mergeCell ref="B27:E27"/>
    <mergeCell ref="B28:E2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N29"/>
  <sheetViews>
    <sheetView zoomScaleNormal="100" workbookViewId="0">
      <selection activeCell="R3" sqref="R3"/>
    </sheetView>
  </sheetViews>
  <sheetFormatPr defaultRowHeight="12.75" x14ac:dyDescent="0.2"/>
  <cols>
    <col min="3" max="3" width="20" bestFit="1" customWidth="1"/>
    <col min="5" max="5" width="20" bestFit="1" customWidth="1"/>
    <col min="14" max="14" width="10.42578125" customWidth="1"/>
  </cols>
  <sheetData>
    <row r="1" spans="1:14" ht="12.75" customHeight="1" x14ac:dyDescent="0.2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8" t="s">
        <v>71</v>
      </c>
      <c r="N1" s="119"/>
    </row>
    <row r="2" spans="1:14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0"/>
      <c r="N2" s="121"/>
    </row>
    <row r="3" spans="1:14" ht="45" customHeight="1" thickBo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2"/>
      <c r="N3" s="123"/>
    </row>
    <row r="4" spans="1:14" ht="15.75" x14ac:dyDescent="0.25">
      <c r="A4" s="126" t="str">
        <f>'E jeugd voorronde'!AC30</f>
        <v>Tijd</v>
      </c>
      <c r="B4" s="126">
        <f>'E jeugd voorronde'!AD30</f>
        <v>0</v>
      </c>
      <c r="C4" s="127" t="str">
        <f>'E jeugd voorronde'!AF30</f>
        <v>VELD D</v>
      </c>
      <c r="D4" s="127"/>
      <c r="E4" s="127"/>
      <c r="F4" s="128" t="str">
        <f>'E jeugd voorronde'!AT30</f>
        <v>Uitslag</v>
      </c>
      <c r="G4" s="129">
        <f>'E jeugd voorronde'!AU30</f>
        <v>0</v>
      </c>
      <c r="H4" s="130">
        <f>'E jeugd voorronde'!AV30</f>
        <v>0</v>
      </c>
      <c r="I4" s="71"/>
      <c r="J4" s="114" t="str">
        <f>'E jeugd voorronde'!AX30</f>
        <v>Punten</v>
      </c>
      <c r="K4" s="114">
        <f>'E jeugd voorronde'!AY30</f>
        <v>0</v>
      </c>
      <c r="L4" s="114">
        <f>'E jeugd voorronde'!AZ30</f>
        <v>0</v>
      </c>
    </row>
    <row r="5" spans="1:14" ht="15" x14ac:dyDescent="0.25">
      <c r="A5" s="75">
        <f>'E jeugd voorronde'!AC31</f>
        <v>0.52083333333333337</v>
      </c>
      <c r="B5" s="75">
        <f>'E jeugd voorronde'!AD31</f>
        <v>0</v>
      </c>
      <c r="C5" s="62" t="str">
        <f>'E jeugd voorronde'!AF31</f>
        <v>Smitshoek E10</v>
      </c>
      <c r="D5" s="33" t="str">
        <f>'E jeugd voorronde'!AL31</f>
        <v>--</v>
      </c>
      <c r="E5" s="63" t="str">
        <f>'E jeugd voorronde'!AM31</f>
        <v>Bergambacht E7</v>
      </c>
      <c r="F5" s="16">
        <f>'E jeugd voorronde'!AT31</f>
        <v>1</v>
      </c>
      <c r="G5" s="17" t="str">
        <f>'E jeugd voorronde'!AU31</f>
        <v>--</v>
      </c>
      <c r="H5" s="16">
        <f>'E jeugd voorronde'!AV31</f>
        <v>2</v>
      </c>
      <c r="I5" s="3"/>
      <c r="J5" s="69">
        <f>'E jeugd voorronde'!Y31</f>
        <v>0</v>
      </c>
      <c r="K5" s="5"/>
      <c r="L5" s="69">
        <f>'E jeugd voorronde'!AA31</f>
        <v>3</v>
      </c>
    </row>
    <row r="6" spans="1:14" ht="15" x14ac:dyDescent="0.25">
      <c r="A6" s="75">
        <f>'E jeugd voorronde'!AC32</f>
        <v>0.53819444444444442</v>
      </c>
      <c r="B6" s="75">
        <f>'E jeugd voorronde'!AD32</f>
        <v>0</v>
      </c>
      <c r="C6" s="62" t="str">
        <f>'E jeugd voorronde'!AF32</f>
        <v>Schoonhoven E7</v>
      </c>
      <c r="D6" s="33" t="str">
        <f>'E jeugd voorronde'!AL32</f>
        <v>--</v>
      </c>
      <c r="E6" s="63" t="str">
        <f>'E jeugd voorronde'!AM32</f>
        <v>Jodan Boys E8</v>
      </c>
      <c r="F6" s="16">
        <f>'E jeugd voorronde'!AT32</f>
        <v>2</v>
      </c>
      <c r="G6" s="17" t="str">
        <f>'E jeugd voorronde'!AU32</f>
        <v>--</v>
      </c>
      <c r="H6" s="16">
        <f>'E jeugd voorronde'!AV32</f>
        <v>1</v>
      </c>
      <c r="I6" s="3"/>
      <c r="J6" s="69">
        <f>'E jeugd voorronde'!Y32</f>
        <v>3</v>
      </c>
      <c r="K6" s="5"/>
      <c r="L6" s="69">
        <f>'E jeugd voorronde'!AA32</f>
        <v>0</v>
      </c>
    </row>
    <row r="7" spans="1:14" ht="15" x14ac:dyDescent="0.25">
      <c r="A7" s="75">
        <f>'E jeugd voorronde'!AC33</f>
        <v>0.55555555555555503</v>
      </c>
      <c r="B7" s="75">
        <f>'E jeugd voorronde'!AD33</f>
        <v>0</v>
      </c>
      <c r="C7" s="62" t="str">
        <f>'E jeugd voorronde'!AF33</f>
        <v>Schoonhoven E8</v>
      </c>
      <c r="D7" s="33" t="str">
        <f>'E jeugd voorronde'!AL33</f>
        <v>--</v>
      </c>
      <c r="E7" s="63" t="str">
        <f>'E jeugd voorronde'!AM33</f>
        <v>VFC Vlaardingen E8</v>
      </c>
      <c r="F7" s="16">
        <f>'E jeugd voorronde'!AT33</f>
        <v>1</v>
      </c>
      <c r="G7" s="17" t="str">
        <f>'E jeugd voorronde'!AU33</f>
        <v>--</v>
      </c>
      <c r="H7" s="16">
        <f>'E jeugd voorronde'!AV33</f>
        <v>2</v>
      </c>
      <c r="I7" s="4"/>
      <c r="J7" s="69">
        <f>'E jeugd voorronde'!Y33</f>
        <v>0</v>
      </c>
      <c r="K7" s="5"/>
      <c r="L7" s="69">
        <f>'E jeugd voorronde'!AA33</f>
        <v>3</v>
      </c>
    </row>
    <row r="8" spans="1:14" ht="15" x14ac:dyDescent="0.25">
      <c r="A8" s="75">
        <f>'E jeugd voorronde'!AC34</f>
        <v>0.57291666666666696</v>
      </c>
      <c r="B8" s="75">
        <f>'E jeugd voorronde'!AD34</f>
        <v>0</v>
      </c>
      <c r="C8" s="62" t="str">
        <f>'E jeugd voorronde'!AF34</f>
        <v>Smitshoek E10</v>
      </c>
      <c r="D8" s="33" t="str">
        <f>'E jeugd voorronde'!AL34</f>
        <v>--</v>
      </c>
      <c r="E8" s="63" t="str">
        <f>'E jeugd voorronde'!AM34</f>
        <v>Jodan Boys E8</v>
      </c>
      <c r="F8" s="16">
        <f>'E jeugd voorronde'!AT34</f>
        <v>3</v>
      </c>
      <c r="G8" s="17" t="str">
        <f>'E jeugd voorronde'!AU34</f>
        <v>--</v>
      </c>
      <c r="H8" s="16">
        <f>'E jeugd voorronde'!AV34</f>
        <v>1</v>
      </c>
      <c r="I8" s="4"/>
      <c r="J8" s="69">
        <f>'E jeugd voorronde'!Y34</f>
        <v>3</v>
      </c>
      <c r="K8" s="5"/>
      <c r="L8" s="69">
        <f>'E jeugd voorronde'!AA34</f>
        <v>0</v>
      </c>
    </row>
    <row r="9" spans="1:14" ht="15" x14ac:dyDescent="0.25">
      <c r="A9" s="75">
        <f>'E jeugd voorronde'!AC35</f>
        <v>0.59027777777777801</v>
      </c>
      <c r="B9" s="75">
        <f>'E jeugd voorronde'!AD35</f>
        <v>0</v>
      </c>
      <c r="C9" s="62" t="str">
        <f>'E jeugd voorronde'!AF35</f>
        <v>VFC Vlaardingen E8</v>
      </c>
      <c r="D9" s="33" t="str">
        <f>'E jeugd voorronde'!AL35</f>
        <v>--</v>
      </c>
      <c r="E9" s="63" t="str">
        <f>'E jeugd voorronde'!AM35</f>
        <v>Schoonhoven E7</v>
      </c>
      <c r="F9" s="16">
        <f>'E jeugd voorronde'!AT35</f>
        <v>1</v>
      </c>
      <c r="G9" s="17" t="str">
        <f>'E jeugd voorronde'!AU35</f>
        <v>--</v>
      </c>
      <c r="H9" s="16">
        <f>'E jeugd voorronde'!AV35</f>
        <v>6</v>
      </c>
      <c r="I9" s="4"/>
      <c r="J9" s="69">
        <f>'E jeugd voorronde'!Y35</f>
        <v>0</v>
      </c>
      <c r="K9" s="5"/>
      <c r="L9" s="69">
        <f>'E jeugd voorronde'!AA35</f>
        <v>3</v>
      </c>
    </row>
    <row r="10" spans="1:14" ht="15" x14ac:dyDescent="0.25">
      <c r="A10" s="75">
        <f>'E jeugd voorronde'!AC36</f>
        <v>0.60763888888888895</v>
      </c>
      <c r="B10" s="75">
        <f>'E jeugd voorronde'!AD36</f>
        <v>0</v>
      </c>
      <c r="C10" s="62" t="str">
        <f>'E jeugd voorronde'!AF36</f>
        <v>Jodan Boys E8</v>
      </c>
      <c r="D10" s="33" t="str">
        <f>'E jeugd voorronde'!AL36</f>
        <v>--</v>
      </c>
      <c r="E10" s="63" t="str">
        <f>'E jeugd voorronde'!AM36</f>
        <v>Bergambacht E7</v>
      </c>
      <c r="F10" s="16">
        <f>'E jeugd voorronde'!AT36</f>
        <v>2</v>
      </c>
      <c r="G10" s="17" t="str">
        <f>'E jeugd voorronde'!AU36</f>
        <v>--</v>
      </c>
      <c r="H10" s="16">
        <f>'E jeugd voorronde'!AV36</f>
        <v>2</v>
      </c>
      <c r="I10" s="4"/>
      <c r="J10" s="69">
        <f>'E jeugd voorronde'!Y36</f>
        <v>1</v>
      </c>
      <c r="K10" s="5"/>
      <c r="L10" s="69">
        <f>'E jeugd voorronde'!AA36</f>
        <v>1</v>
      </c>
    </row>
    <row r="11" spans="1:14" ht="15" x14ac:dyDescent="0.25">
      <c r="A11" s="75">
        <f>'E jeugd voorronde'!AC37</f>
        <v>0.624999999999999</v>
      </c>
      <c r="B11" s="75">
        <f>'E jeugd voorronde'!AD37</f>
        <v>0</v>
      </c>
      <c r="C11" s="62" t="str">
        <f>'E jeugd voorronde'!AF37</f>
        <v>Schoonhoven E7</v>
      </c>
      <c r="D11" s="33" t="str">
        <f>'E jeugd voorronde'!AL37</f>
        <v>--</v>
      </c>
      <c r="E11" s="63" t="str">
        <f>'E jeugd voorronde'!AM37</f>
        <v>Schoonhoven E8</v>
      </c>
      <c r="F11" s="16">
        <f>'E jeugd voorronde'!AT37</f>
        <v>3</v>
      </c>
      <c r="G11" s="17" t="str">
        <f>'E jeugd voorronde'!AU37</f>
        <v>--</v>
      </c>
      <c r="H11" s="16">
        <f>'E jeugd voorronde'!AV37</f>
        <v>1</v>
      </c>
      <c r="I11" s="4"/>
      <c r="J11" s="69">
        <f>'E jeugd voorronde'!Y37</f>
        <v>3</v>
      </c>
      <c r="K11" s="5"/>
      <c r="L11" s="69">
        <f>'E jeugd voorronde'!AA37</f>
        <v>0</v>
      </c>
    </row>
    <row r="12" spans="1:14" ht="15" x14ac:dyDescent="0.25">
      <c r="A12" s="75">
        <f>'E jeugd voorronde'!AC38</f>
        <v>0.64236111111111005</v>
      </c>
      <c r="B12" s="75">
        <f>'E jeugd voorronde'!AD38</f>
        <v>0</v>
      </c>
      <c r="C12" s="62" t="str">
        <f>'E jeugd voorronde'!AF38</f>
        <v>Bergambacht E7</v>
      </c>
      <c r="D12" s="33" t="str">
        <f>'E jeugd voorronde'!AL38</f>
        <v>--</v>
      </c>
      <c r="E12" s="63" t="str">
        <f>'E jeugd voorronde'!AM38</f>
        <v>Schoonhoven E8</v>
      </c>
      <c r="F12" s="16">
        <f>'E jeugd voorronde'!AT38</f>
        <v>1</v>
      </c>
      <c r="G12" s="17" t="str">
        <f>'E jeugd voorronde'!AU38</f>
        <v>--</v>
      </c>
      <c r="H12" s="16">
        <f>'E jeugd voorronde'!AV38</f>
        <v>1</v>
      </c>
      <c r="I12" s="4"/>
      <c r="J12" s="69">
        <f>'E jeugd voorronde'!Y38</f>
        <v>1</v>
      </c>
      <c r="K12" s="5"/>
      <c r="L12" s="69">
        <f>'E jeugd voorronde'!AA38</f>
        <v>1</v>
      </c>
    </row>
    <row r="13" spans="1:14" ht="15" x14ac:dyDescent="0.25">
      <c r="A13" s="75">
        <f>'E jeugd voorronde'!AC39</f>
        <v>0.65972222222222099</v>
      </c>
      <c r="B13" s="75">
        <f>'E jeugd voorronde'!AD39</f>
        <v>0</v>
      </c>
      <c r="C13" s="62" t="str">
        <f>'E jeugd voorronde'!AF39</f>
        <v>VFC Vlaardingen E8</v>
      </c>
      <c r="D13" s="33" t="str">
        <f>'E jeugd voorronde'!AL39</f>
        <v>--</v>
      </c>
      <c r="E13" s="63" t="str">
        <f>'E jeugd voorronde'!AM39</f>
        <v>Smitshoek E10</v>
      </c>
      <c r="F13" s="16">
        <f>'E jeugd voorronde'!AT39</f>
        <v>1</v>
      </c>
      <c r="G13" s="17" t="str">
        <f>'E jeugd voorronde'!AU39</f>
        <v>--</v>
      </c>
      <c r="H13" s="16">
        <f>'E jeugd voorronde'!AV39</f>
        <v>0</v>
      </c>
      <c r="I13" s="4"/>
      <c r="J13" s="69">
        <f>'E jeugd voorronde'!Y39</f>
        <v>3</v>
      </c>
      <c r="K13" s="5"/>
      <c r="L13" s="69">
        <f>'E jeugd voorronde'!AA39</f>
        <v>0</v>
      </c>
    </row>
    <row r="14" spans="1:14" ht="15" x14ac:dyDescent="0.25">
      <c r="A14" s="75">
        <f>'E jeugd voorronde'!AC40</f>
        <v>0.67708333333333204</v>
      </c>
      <c r="B14" s="75">
        <f>'E jeugd voorronde'!AD40</f>
        <v>0</v>
      </c>
      <c r="C14" s="62" t="str">
        <f>'E jeugd voorronde'!AF40</f>
        <v>Schoonhoven E8</v>
      </c>
      <c r="D14" s="33" t="str">
        <f>'E jeugd voorronde'!AL40</f>
        <v>--</v>
      </c>
      <c r="E14" s="63" t="str">
        <f>'E jeugd voorronde'!AM40</f>
        <v>Jodan Boys E8</v>
      </c>
      <c r="F14" s="16">
        <f>'E jeugd voorronde'!AT40</f>
        <v>0</v>
      </c>
      <c r="G14" s="17" t="str">
        <f>'E jeugd voorronde'!AU40</f>
        <v>--</v>
      </c>
      <c r="H14" s="16">
        <f>'E jeugd voorronde'!AV40</f>
        <v>2</v>
      </c>
      <c r="I14" s="4"/>
      <c r="J14" s="69">
        <f>'E jeugd voorronde'!Y40</f>
        <v>0</v>
      </c>
      <c r="K14" s="5"/>
      <c r="L14" s="69">
        <f>'E jeugd voorronde'!AA40</f>
        <v>3</v>
      </c>
    </row>
    <row r="15" spans="1:14" ht="15" x14ac:dyDescent="0.25">
      <c r="A15" s="75">
        <f>'E jeugd voorronde'!AC41</f>
        <v>0.69444444444444298</v>
      </c>
      <c r="B15" s="75">
        <f>'E jeugd voorronde'!AD41</f>
        <v>0</v>
      </c>
      <c r="C15" s="62" t="str">
        <f>'E jeugd voorronde'!AF41</f>
        <v>VFC Vlaardingen E8</v>
      </c>
      <c r="D15" s="33" t="str">
        <f>'E jeugd voorronde'!AL41</f>
        <v>--</v>
      </c>
      <c r="E15" s="63" t="str">
        <f>'E jeugd voorronde'!AM41</f>
        <v>Bergambacht E7</v>
      </c>
      <c r="F15" s="16">
        <f>'E jeugd voorronde'!AT41</f>
        <v>0</v>
      </c>
      <c r="G15" s="17" t="str">
        <f>'E jeugd voorronde'!AU41</f>
        <v>--</v>
      </c>
      <c r="H15" s="16">
        <f>'E jeugd voorronde'!AV41</f>
        <v>1</v>
      </c>
      <c r="I15" s="4"/>
      <c r="J15" s="69">
        <f>'E jeugd voorronde'!Y41</f>
        <v>0</v>
      </c>
      <c r="K15" s="5"/>
      <c r="L15" s="69">
        <f>'E jeugd voorronde'!AA41</f>
        <v>3</v>
      </c>
    </row>
    <row r="16" spans="1:14" ht="15" x14ac:dyDescent="0.25">
      <c r="A16" s="75">
        <f>'E jeugd voorronde'!AC42</f>
        <v>0.71180555555555503</v>
      </c>
      <c r="B16" s="75">
        <f>'E jeugd voorronde'!AD42</f>
        <v>0</v>
      </c>
      <c r="C16" s="62" t="str">
        <f>'E jeugd voorronde'!AF42</f>
        <v>Bergambacht E7</v>
      </c>
      <c r="D16" s="33" t="str">
        <f>'E jeugd voorronde'!AL42</f>
        <v>--</v>
      </c>
      <c r="E16" s="63" t="str">
        <f>'E jeugd voorronde'!AM42</f>
        <v>Schoonhoven E7</v>
      </c>
      <c r="F16" s="16">
        <f>'E jeugd voorronde'!AT42</f>
        <v>1</v>
      </c>
      <c r="G16" s="17" t="str">
        <f>'E jeugd voorronde'!AU42</f>
        <v>--</v>
      </c>
      <c r="H16" s="16">
        <f>'E jeugd voorronde'!AV42</f>
        <v>3</v>
      </c>
      <c r="I16" s="4"/>
      <c r="J16" s="69">
        <f>'E jeugd voorronde'!Y42</f>
        <v>0</v>
      </c>
      <c r="K16" s="5"/>
      <c r="L16" s="69">
        <f>'E jeugd voorronde'!AA42</f>
        <v>3</v>
      </c>
    </row>
    <row r="17" spans="1:12" ht="15" x14ac:dyDescent="0.25">
      <c r="A17" s="75">
        <f>'E jeugd voorronde'!AC43</f>
        <v>0.72916666666666596</v>
      </c>
      <c r="B17" s="75">
        <f>'E jeugd voorronde'!AD43</f>
        <v>0</v>
      </c>
      <c r="C17" s="62" t="str">
        <f>'E jeugd voorronde'!AF43</f>
        <v>Smitshoek E10</v>
      </c>
      <c r="D17" s="33" t="str">
        <f>'E jeugd voorronde'!AL43</f>
        <v>--</v>
      </c>
      <c r="E17" s="63" t="str">
        <f>'E jeugd voorronde'!AM43</f>
        <v>Schoonhoven E8</v>
      </c>
      <c r="F17" s="16">
        <f>'E jeugd voorronde'!AT43</f>
        <v>3</v>
      </c>
      <c r="G17" s="17" t="str">
        <f>'E jeugd voorronde'!AU43</f>
        <v>--</v>
      </c>
      <c r="H17" s="16">
        <f>'E jeugd voorronde'!AV43</f>
        <v>3</v>
      </c>
      <c r="I17" s="4"/>
      <c r="J17" s="69">
        <f>'E jeugd voorronde'!Y43</f>
        <v>1</v>
      </c>
      <c r="K17" s="5"/>
      <c r="L17" s="69">
        <f>'E jeugd voorronde'!AA43</f>
        <v>1</v>
      </c>
    </row>
    <row r="18" spans="1:12" ht="15" x14ac:dyDescent="0.25">
      <c r="A18" s="75">
        <f>'E jeugd voorronde'!AC44</f>
        <v>0.74652777777777701</v>
      </c>
      <c r="B18" s="75">
        <f>'E jeugd voorronde'!AD44</f>
        <v>0</v>
      </c>
      <c r="C18" s="62" t="str">
        <f>'E jeugd voorronde'!AF44</f>
        <v>Schoonhoven E7</v>
      </c>
      <c r="D18" s="33" t="str">
        <f>'E jeugd voorronde'!AL44</f>
        <v>--</v>
      </c>
      <c r="E18" s="63" t="str">
        <f>'E jeugd voorronde'!AM44</f>
        <v>Smitshoek E10</v>
      </c>
      <c r="F18" s="16">
        <f>'E jeugd voorronde'!AT44</f>
        <v>2</v>
      </c>
      <c r="G18" s="17" t="str">
        <f>'E jeugd voorronde'!AU44</f>
        <v>--</v>
      </c>
      <c r="H18" s="16">
        <f>'E jeugd voorronde'!AV44</f>
        <v>1</v>
      </c>
      <c r="I18" s="4"/>
      <c r="J18" s="69">
        <f>'E jeugd voorronde'!Y44</f>
        <v>3</v>
      </c>
      <c r="K18" s="5"/>
      <c r="L18" s="69">
        <f>'E jeugd voorronde'!AA44</f>
        <v>0</v>
      </c>
    </row>
    <row r="19" spans="1:12" ht="15" x14ac:dyDescent="0.25">
      <c r="A19" s="75">
        <f>'E jeugd voorronde'!AC45</f>
        <v>0.76388888888888795</v>
      </c>
      <c r="B19" s="75">
        <f>'E jeugd voorronde'!AD45</f>
        <v>0</v>
      </c>
      <c r="C19" s="62" t="str">
        <f>'E jeugd voorronde'!AF45</f>
        <v>Jodan Boys E8</v>
      </c>
      <c r="D19" s="33" t="str">
        <f>'E jeugd voorronde'!AL45</f>
        <v>--</v>
      </c>
      <c r="E19" s="63" t="str">
        <f>'E jeugd voorronde'!AM45</f>
        <v>VFC Vlaardingen E8</v>
      </c>
      <c r="F19" s="16">
        <f>'E jeugd voorronde'!AT45</f>
        <v>0</v>
      </c>
      <c r="G19" s="17" t="str">
        <f>'E jeugd voorronde'!AU45</f>
        <v>--</v>
      </c>
      <c r="H19" s="16">
        <f>'E jeugd voorronde'!AV45</f>
        <v>4</v>
      </c>
      <c r="I19" s="4"/>
      <c r="J19" s="69">
        <f>'E jeugd voorronde'!Y45</f>
        <v>0</v>
      </c>
      <c r="K19" s="5"/>
      <c r="L19" s="69">
        <f>'E jeugd voorronde'!AA45</f>
        <v>3</v>
      </c>
    </row>
    <row r="21" spans="1:12" ht="15" customHeight="1" x14ac:dyDescent="0.2">
      <c r="A21" s="117" t="str">
        <f>'E jeugd voorronde'!AR3</f>
        <v>Stand</v>
      </c>
      <c r="B21" s="134" t="str">
        <f>'E jeugd voorronde'!AS5</f>
        <v>Groep 4</v>
      </c>
      <c r="C21" s="135"/>
      <c r="D21" s="135"/>
      <c r="E21" s="136"/>
      <c r="F21" s="116" t="str">
        <f>'E jeugd voorronde'!AY5</f>
        <v>V</v>
      </c>
      <c r="G21" s="116" t="str">
        <f>'E jeugd voorronde'!AZ5</f>
        <v>T</v>
      </c>
      <c r="H21" s="116" t="str">
        <f>'E jeugd voorronde'!BA5</f>
        <v>P</v>
      </c>
      <c r="I21" s="117" t="str">
        <f>'E jeugd voorronde'!BB3</f>
        <v>Gewonnen</v>
      </c>
      <c r="J21" s="117" t="str">
        <f>'E jeugd voorronde'!BC3</f>
        <v>Gelijk</v>
      </c>
      <c r="K21" s="117" t="str">
        <f>'E jeugd voorronde'!BD3</f>
        <v>Verloren</v>
      </c>
      <c r="L21" s="117" t="str">
        <f>'E jeugd voorronde'!BE3</f>
        <v>Saldo</v>
      </c>
    </row>
    <row r="22" spans="1:12" ht="15" customHeight="1" x14ac:dyDescent="0.2">
      <c r="A22" s="117">
        <f>'E jeugd voorronde'!AR4</f>
        <v>0</v>
      </c>
      <c r="B22" s="137"/>
      <c r="C22" s="138"/>
      <c r="D22" s="138"/>
      <c r="E22" s="139"/>
      <c r="F22" s="116"/>
      <c r="G22" s="116"/>
      <c r="H22" s="116"/>
      <c r="I22" s="117">
        <f>'E jeugd voorronde'!BB4</f>
        <v>0</v>
      </c>
      <c r="J22" s="117">
        <f>'E jeugd voorronde'!BC4</f>
        <v>0</v>
      </c>
      <c r="K22" s="117">
        <f>'E jeugd voorronde'!BD4</f>
        <v>0</v>
      </c>
      <c r="L22" s="117">
        <f>'E jeugd voorronde'!BE4</f>
        <v>0</v>
      </c>
    </row>
    <row r="23" spans="1:12" ht="37.5" customHeight="1" x14ac:dyDescent="0.2">
      <c r="A23" s="117">
        <f>'E jeugd voorronde'!AR5</f>
        <v>0</v>
      </c>
      <c r="B23" s="140"/>
      <c r="C23" s="141"/>
      <c r="D23" s="141"/>
      <c r="E23" s="142"/>
      <c r="F23" s="116"/>
      <c r="G23" s="116"/>
      <c r="H23" s="116"/>
      <c r="I23" s="117">
        <f>'E jeugd voorronde'!BB5</f>
        <v>0</v>
      </c>
      <c r="J23" s="117">
        <f>'E jeugd voorronde'!BC5</f>
        <v>0</v>
      </c>
      <c r="K23" s="117">
        <f>'E jeugd voorronde'!BD5</f>
        <v>0</v>
      </c>
      <c r="L23" s="117">
        <f>'E jeugd voorronde'!BE5</f>
        <v>0</v>
      </c>
    </row>
    <row r="24" spans="1:12" ht="14.25" x14ac:dyDescent="0.2">
      <c r="A24" s="64">
        <f ca="1">'E jeugd voorronde'!AR6</f>
        <v>1</v>
      </c>
      <c r="B24" s="131" t="str">
        <f>'E jeugd voorronde'!AS6</f>
        <v>Schoonhoven E7</v>
      </c>
      <c r="C24" s="132"/>
      <c r="D24" s="132"/>
      <c r="E24" s="133"/>
      <c r="F24" s="16">
        <f ca="1">'E jeugd voorronde'!AY6</f>
        <v>16</v>
      </c>
      <c r="G24" s="16">
        <f ca="1">'E jeugd voorronde'!AZ6</f>
        <v>5</v>
      </c>
      <c r="H24" s="67">
        <f ca="1">'E jeugd voorronde'!BA6</f>
        <v>15.010999999999999</v>
      </c>
      <c r="I24" s="50">
        <f>'E jeugd voorronde'!BB6</f>
        <v>5</v>
      </c>
      <c r="J24" s="50">
        <f>'E jeugd voorronde'!BC6</f>
        <v>0</v>
      </c>
      <c r="K24" s="50">
        <f>'E jeugd voorronde'!BD6</f>
        <v>0</v>
      </c>
      <c r="L24" s="51">
        <f ca="1">'E jeugd voorronde'!BE6</f>
        <v>11</v>
      </c>
    </row>
    <row r="25" spans="1:12" ht="14.25" x14ac:dyDescent="0.2">
      <c r="A25" s="64">
        <f ca="1">'E jeugd voorronde'!AR7</f>
        <v>5</v>
      </c>
      <c r="B25" s="131" t="str">
        <f>'E jeugd voorronde'!AS7</f>
        <v>Schoonhoven E8</v>
      </c>
      <c r="C25" s="132"/>
      <c r="D25" s="132"/>
      <c r="E25" s="133"/>
      <c r="F25" s="16">
        <f ca="1">'E jeugd voorronde'!AY7</f>
        <v>6</v>
      </c>
      <c r="G25" s="16">
        <f ca="1">'E jeugd voorronde'!AZ7</f>
        <v>11</v>
      </c>
      <c r="H25" s="67">
        <f ca="1">'E jeugd voorronde'!BA7</f>
        <v>1.9949999999999999</v>
      </c>
      <c r="I25" s="50">
        <f>'E jeugd voorronde'!BB7</f>
        <v>0</v>
      </c>
      <c r="J25" s="50">
        <f>'E jeugd voorronde'!BC7</f>
        <v>2</v>
      </c>
      <c r="K25" s="50">
        <f>'E jeugd voorronde'!BD7</f>
        <v>3</v>
      </c>
      <c r="L25" s="51">
        <f ca="1">'E jeugd voorronde'!BE7</f>
        <v>-5</v>
      </c>
    </row>
    <row r="26" spans="1:12" ht="14.25" x14ac:dyDescent="0.2">
      <c r="A26" s="64">
        <f ca="1">'E jeugd voorronde'!AR8</f>
        <v>2</v>
      </c>
      <c r="B26" s="131" t="str">
        <f>'E jeugd voorronde'!AS8</f>
        <v>VFC Vlaardingen E8</v>
      </c>
      <c r="C26" s="132"/>
      <c r="D26" s="132"/>
      <c r="E26" s="133"/>
      <c r="F26" s="16">
        <f ca="1">'E jeugd voorronde'!AY8</f>
        <v>8</v>
      </c>
      <c r="G26" s="16">
        <f ca="1">'E jeugd voorronde'!AZ8</f>
        <v>8</v>
      </c>
      <c r="H26" s="67">
        <f ca="1">'E jeugd voorronde'!BA8</f>
        <v>9</v>
      </c>
      <c r="I26" s="50">
        <f>'E jeugd voorronde'!BB8</f>
        <v>3</v>
      </c>
      <c r="J26" s="50">
        <f>'E jeugd voorronde'!BC8</f>
        <v>0</v>
      </c>
      <c r="K26" s="50">
        <f>'E jeugd voorronde'!BD8</f>
        <v>2</v>
      </c>
      <c r="L26" s="51">
        <f ca="1">'E jeugd voorronde'!BE8</f>
        <v>0</v>
      </c>
    </row>
    <row r="27" spans="1:12" ht="14.25" x14ac:dyDescent="0.2">
      <c r="A27" s="64">
        <f ca="1">'E jeugd voorronde'!AR9</f>
        <v>4</v>
      </c>
      <c r="B27" s="131" t="str">
        <f>'E jeugd voorronde'!AS9</f>
        <v>Jodan Boys E8</v>
      </c>
      <c r="C27" s="132"/>
      <c r="D27" s="132"/>
      <c r="E27" s="133"/>
      <c r="F27" s="16">
        <f ca="1">'E jeugd voorronde'!AY9</f>
        <v>6</v>
      </c>
      <c r="G27" s="16">
        <f ca="1">'E jeugd voorronde'!AZ9</f>
        <v>11</v>
      </c>
      <c r="H27" s="67">
        <f ca="1">'E jeugd voorronde'!BA9</f>
        <v>3.9950000000000001</v>
      </c>
      <c r="I27" s="50">
        <f>'E jeugd voorronde'!BB9</f>
        <v>1</v>
      </c>
      <c r="J27" s="50">
        <f>'E jeugd voorronde'!BC9</f>
        <v>1</v>
      </c>
      <c r="K27" s="50">
        <f>'E jeugd voorronde'!BD9</f>
        <v>3</v>
      </c>
      <c r="L27" s="51">
        <f ca="1">'E jeugd voorronde'!BE9</f>
        <v>-5</v>
      </c>
    </row>
    <row r="28" spans="1:12" ht="14.25" x14ac:dyDescent="0.2">
      <c r="A28" s="64">
        <f ca="1">'E jeugd voorronde'!AR10</f>
        <v>3</v>
      </c>
      <c r="B28" s="131" t="str">
        <f>'E jeugd voorronde'!AS10</f>
        <v>Smitshoek E10</v>
      </c>
      <c r="C28" s="132"/>
      <c r="D28" s="132"/>
      <c r="E28" s="133"/>
      <c r="F28" s="16">
        <f ca="1">'E jeugd voorronde'!AY10</f>
        <v>8</v>
      </c>
      <c r="G28" s="16">
        <f ca="1">'E jeugd voorronde'!AZ10</f>
        <v>9</v>
      </c>
      <c r="H28" s="67">
        <f ca="1">'E jeugd voorronde'!BA10</f>
        <v>3.9990000000000001</v>
      </c>
      <c r="I28" s="50">
        <f>'E jeugd voorronde'!BB10</f>
        <v>1</v>
      </c>
      <c r="J28" s="50">
        <f>'E jeugd voorronde'!BC10</f>
        <v>1</v>
      </c>
      <c r="K28" s="50">
        <f>'E jeugd voorronde'!BD10</f>
        <v>3</v>
      </c>
      <c r="L28" s="51">
        <f ca="1">'E jeugd voorronde'!BE10</f>
        <v>-1</v>
      </c>
    </row>
    <row r="29" spans="1:12" ht="14.25" x14ac:dyDescent="0.2">
      <c r="A29" s="64">
        <f ca="1">'E jeugd voorronde'!AR11</f>
        <v>3</v>
      </c>
      <c r="B29" s="131" t="str">
        <f>'E jeugd voorronde'!AS11</f>
        <v>Bergambacht E7</v>
      </c>
      <c r="C29" s="132"/>
      <c r="D29" s="132"/>
      <c r="E29" s="133"/>
      <c r="F29" s="16">
        <f ca="1">'E jeugd voorronde'!AY11</f>
        <v>7</v>
      </c>
      <c r="G29" s="16">
        <f ca="1">'E jeugd voorronde'!AZ11</f>
        <v>7</v>
      </c>
      <c r="H29" s="67">
        <f ca="1">'E jeugd voorronde'!BA11</f>
        <v>8</v>
      </c>
      <c r="I29" s="50">
        <f>'E jeugd voorronde'!BB11</f>
        <v>2</v>
      </c>
      <c r="J29" s="50">
        <f>'E jeugd voorronde'!BC11</f>
        <v>2</v>
      </c>
      <c r="K29" s="50">
        <f>'E jeugd voorronde'!BD11</f>
        <v>1</v>
      </c>
      <c r="L29" s="51">
        <f ca="1">'E jeugd voorronde'!BE11</f>
        <v>0</v>
      </c>
    </row>
  </sheetData>
  <mergeCells count="36">
    <mergeCell ref="M1:N3"/>
    <mergeCell ref="G21:G23"/>
    <mergeCell ref="H21:H23"/>
    <mergeCell ref="B24:E24"/>
    <mergeCell ref="B25:E25"/>
    <mergeCell ref="A1:L3"/>
    <mergeCell ref="I21:I23"/>
    <mergeCell ref="J21:J23"/>
    <mergeCell ref="K21:K23"/>
    <mergeCell ref="L21:L23"/>
    <mergeCell ref="F21:F23"/>
    <mergeCell ref="F4:H4"/>
    <mergeCell ref="J4:L4"/>
    <mergeCell ref="A4:B4"/>
    <mergeCell ref="C4:E4"/>
    <mergeCell ref="B28:E28"/>
    <mergeCell ref="A14:B14"/>
    <mergeCell ref="A21:A23"/>
    <mergeCell ref="A12:B12"/>
    <mergeCell ref="A13:B13"/>
    <mergeCell ref="A10:B10"/>
    <mergeCell ref="A11:B11"/>
    <mergeCell ref="A5:B5"/>
    <mergeCell ref="A8:B8"/>
    <mergeCell ref="A9:B9"/>
    <mergeCell ref="A6:B6"/>
    <mergeCell ref="A7:B7"/>
    <mergeCell ref="B29:E29"/>
    <mergeCell ref="A15:B15"/>
    <mergeCell ref="A16:B16"/>
    <mergeCell ref="A17:B17"/>
    <mergeCell ref="A18:B18"/>
    <mergeCell ref="A19:B19"/>
    <mergeCell ref="B26:E26"/>
    <mergeCell ref="B27:E27"/>
    <mergeCell ref="B21:E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 jeugd voorronde</vt:lpstr>
      <vt:lpstr>E jeugd finaleronde</vt:lpstr>
      <vt:lpstr>E-GROEP-1</vt:lpstr>
      <vt:lpstr>E-GROEP-2</vt:lpstr>
      <vt:lpstr>E-GROEP-3</vt:lpstr>
      <vt:lpstr>E-GROEP-4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Michael van den Dool</cp:lastModifiedBy>
  <cp:lastPrinted>2007-04-20T21:12:27Z</cp:lastPrinted>
  <dcterms:created xsi:type="dcterms:W3CDTF">2007-04-20T12:55:55Z</dcterms:created>
  <dcterms:modified xsi:type="dcterms:W3CDTF">2016-01-15T21:57:43Z</dcterms:modified>
</cp:coreProperties>
</file>